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filterPrivacy="1" codeName="ThisWorkbook"/>
  <xr:revisionPtr revIDLastSave="0" documentId="13_ncr:1_{8C679305-6A2D-4809-9523-8866A8662308}" xr6:coauthVersionLast="47" xr6:coauthVersionMax="47" xr10:uidLastSave="{00000000-0000-0000-0000-000000000000}"/>
  <workbookProtection workbookAlgorithmName="SHA-512" workbookHashValue="rXpXzu3QY6JZyjx8ULmyQo06zu32o1MFxH6zhdpxXRDB9Iwq+by6yptasIdzXJhQ7RH3KWltwhdzOcxGzHa0Yg==" workbookSaltValue="k6If5/A27xokmq5UjsQw5g==" workbookSpinCount="100000" lockStructure="1"/>
  <bookViews>
    <workbookView xWindow="-103" yWindow="-103" windowWidth="19543" windowHeight="12497" xr2:uid="{00000000-000D-0000-FFFF-FFFF00000000}"/>
  </bookViews>
  <sheets>
    <sheet name="入力用シート" sheetId="2" r:id="rId1"/>
    <sheet name="交付申請書兼請求書" sheetId="1" r:id="rId2"/>
    <sheet name="個別接種回数計算書" sheetId="4" r:id="rId3"/>
    <sheet name="Sheet1" sheetId="6" r:id="rId4"/>
  </sheets>
  <definedNames>
    <definedName name="_xlnm._FilterDatabase" localSheetId="2" hidden="1">個別接種回数計算書!$O$4:$O$172</definedName>
    <definedName name="_xlnm.Print_Area" localSheetId="2">個別接種回数計算書!$B$1:$N$172</definedName>
    <definedName name="_xlnm.Print_Area" localSheetId="1">交付申請書兼請求書!$A$1:$AA$37</definedName>
    <definedName name="_xlnm.Print_Area" localSheetId="0">入力用シート!$A$1:$U$237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 i="4" l="1"/>
  <c r="J5" i="4"/>
  <c r="Q35" i="2"/>
  <c r="E12" i="1"/>
  <c r="L28" i="2"/>
  <c r="AX3" i="6" l="1"/>
  <c r="AW3" i="6"/>
  <c r="AV3" i="6"/>
  <c r="AU3" i="6"/>
  <c r="AT3" i="6"/>
  <c r="AS3" i="6"/>
  <c r="AP3" i="6"/>
  <c r="AQ3" i="6"/>
  <c r="AN3" i="6"/>
  <c r="AM3" i="6"/>
  <c r="AL3" i="6"/>
  <c r="AK3" i="6"/>
  <c r="AJ3" i="6"/>
  <c r="AI3" i="6"/>
  <c r="AO3" i="6" l="1"/>
  <c r="BA3" i="6" s="1"/>
  <c r="AY3" i="6"/>
  <c r="BB3" i="6" s="1"/>
  <c r="V43" i="2"/>
  <c r="V44" i="2"/>
  <c r="V45" i="2"/>
  <c r="V46" i="2"/>
  <c r="V47" i="2"/>
  <c r="V48" i="2"/>
  <c r="V49" i="2"/>
  <c r="V50" i="2"/>
  <c r="V51" i="2"/>
  <c r="V52" i="2"/>
  <c r="V53" i="2"/>
  <c r="V54" i="2"/>
  <c r="V55" i="2"/>
  <c r="V56" i="2"/>
  <c r="V57" i="2"/>
  <c r="V58" i="2"/>
  <c r="V59" i="2"/>
  <c r="V60" i="2"/>
  <c r="V61" i="2"/>
  <c r="V62" i="2"/>
  <c r="V63" i="2"/>
  <c r="V64" i="2"/>
  <c r="V65" i="2"/>
  <c r="V66" i="2"/>
  <c r="V67" i="2"/>
  <c r="V68" i="2"/>
  <c r="V69" i="2"/>
  <c r="V70" i="2"/>
  <c r="V71" i="2"/>
  <c r="V72" i="2"/>
  <c r="V73" i="2"/>
  <c r="V74" i="2"/>
  <c r="V75" i="2"/>
  <c r="V76" i="2"/>
  <c r="V77" i="2"/>
  <c r="V78" i="2"/>
  <c r="V79" i="2"/>
  <c r="V80" i="2"/>
  <c r="V81" i="2"/>
  <c r="V82" i="2"/>
  <c r="V83" i="2"/>
  <c r="V84" i="2"/>
  <c r="V85" i="2"/>
  <c r="V86" i="2"/>
  <c r="V87" i="2"/>
  <c r="V88" i="2"/>
  <c r="V89" i="2"/>
  <c r="V90" i="2"/>
  <c r="V91" i="2"/>
  <c r="V92" i="2"/>
  <c r="V93" i="2"/>
  <c r="V94" i="2"/>
  <c r="V95" i="2"/>
  <c r="V96" i="2"/>
  <c r="V97" i="2"/>
  <c r="V98" i="2"/>
  <c r="V99" i="2"/>
  <c r="V100" i="2"/>
  <c r="V101" i="2"/>
  <c r="V102" i="2"/>
  <c r="V103" i="2"/>
  <c r="V104" i="2"/>
  <c r="V105" i="2"/>
  <c r="V106" i="2"/>
  <c r="V107" i="2"/>
  <c r="V108" i="2"/>
  <c r="V109" i="2"/>
  <c r="V110" i="2"/>
  <c r="V111" i="2"/>
  <c r="V112" i="2"/>
  <c r="V113" i="2"/>
  <c r="V114" i="2"/>
  <c r="V115" i="2"/>
  <c r="V116" i="2"/>
  <c r="V117" i="2"/>
  <c r="V118" i="2"/>
  <c r="V119" i="2"/>
  <c r="V120" i="2"/>
  <c r="V121" i="2"/>
  <c r="V122" i="2"/>
  <c r="V123" i="2"/>
  <c r="V124" i="2"/>
  <c r="V125" i="2"/>
  <c r="V126" i="2"/>
  <c r="V127" i="2"/>
  <c r="V128" i="2"/>
  <c r="V129" i="2"/>
  <c r="V130" i="2"/>
  <c r="V131" i="2"/>
  <c r="V132" i="2"/>
  <c r="V133" i="2"/>
  <c r="V134" i="2"/>
  <c r="V135" i="2"/>
  <c r="V136" i="2"/>
  <c r="V137" i="2"/>
  <c r="V138" i="2"/>
  <c r="V139" i="2"/>
  <c r="V140" i="2"/>
  <c r="V141" i="2"/>
  <c r="V142" i="2"/>
  <c r="V143" i="2"/>
  <c r="V144" i="2"/>
  <c r="V145" i="2"/>
  <c r="V146" i="2"/>
  <c r="V147" i="2"/>
  <c r="V148" i="2"/>
  <c r="V149" i="2"/>
  <c r="V150" i="2"/>
  <c r="V151" i="2"/>
  <c r="V152" i="2"/>
  <c r="V153" i="2"/>
  <c r="V154" i="2"/>
  <c r="V155" i="2"/>
  <c r="V156" i="2"/>
  <c r="V157" i="2"/>
  <c r="V158" i="2"/>
  <c r="V159" i="2"/>
  <c r="V160" i="2"/>
  <c r="V161" i="2"/>
  <c r="V162" i="2"/>
  <c r="V163" i="2"/>
  <c r="V164" i="2"/>
  <c r="V165" i="2"/>
  <c r="V166" i="2"/>
  <c r="V167" i="2"/>
  <c r="V168" i="2"/>
  <c r="V169" i="2"/>
  <c r="V170" i="2"/>
  <c r="V171" i="2"/>
  <c r="V172" i="2"/>
  <c r="V173" i="2"/>
  <c r="V174" i="2"/>
  <c r="V175" i="2"/>
  <c r="V176" i="2"/>
  <c r="V177" i="2"/>
  <c r="V178" i="2"/>
  <c r="V179" i="2"/>
  <c r="V180" i="2"/>
  <c r="V181" i="2"/>
  <c r="V182" i="2"/>
  <c r="V183" i="2"/>
  <c r="V184" i="2"/>
  <c r="V185" i="2"/>
  <c r="V186" i="2"/>
  <c r="V187" i="2"/>
  <c r="V188" i="2"/>
  <c r="V189" i="2"/>
  <c r="V190" i="2"/>
  <c r="V191" i="2"/>
  <c r="V192" i="2"/>
  <c r="V193" i="2"/>
  <c r="V194" i="2"/>
  <c r="V195" i="2"/>
  <c r="V196" i="2"/>
  <c r="V197" i="2"/>
  <c r="V198" i="2"/>
  <c r="V199" i="2"/>
  <c r="V200" i="2"/>
  <c r="V201" i="2"/>
  <c r="V202" i="2"/>
  <c r="V38" i="2"/>
  <c r="W43" i="2"/>
  <c r="AH3" i="6"/>
  <c r="AE3" i="6"/>
  <c r="V3" i="6"/>
  <c r="U3" i="6"/>
  <c r="S3" i="6"/>
  <c r="R3" i="6"/>
  <c r="P3" i="6"/>
  <c r="N3" i="6"/>
  <c r="M3" i="6"/>
  <c r="L3" i="6"/>
  <c r="K3" i="6"/>
  <c r="J3" i="6"/>
  <c r="I3" i="6"/>
  <c r="H3" i="6"/>
  <c r="G3" i="6"/>
  <c r="F3" i="6"/>
  <c r="E3" i="6"/>
  <c r="D3" i="6"/>
  <c r="C3" i="6"/>
  <c r="X35" i="1"/>
  <c r="W65" i="2"/>
  <c r="E223" i="2"/>
  <c r="AC3" i="6" s="1"/>
  <c r="E220" i="2"/>
  <c r="AB3" i="6" s="1"/>
  <c r="E217" i="2"/>
  <c r="AA3" i="6" s="1"/>
  <c r="E208" i="2"/>
  <c r="X36" i="1"/>
  <c r="L33" i="2"/>
  <c r="AF3" i="6" s="1"/>
  <c r="N44" i="2" l="1"/>
  <c r="X37" i="1"/>
  <c r="V39" i="2"/>
  <c r="X3" i="6"/>
  <c r="N43" i="2"/>
  <c r="AR3" i="6"/>
  <c r="AG3" i="6"/>
  <c r="W3" i="6"/>
  <c r="U37" i="1" l="1"/>
  <c r="R37" i="1"/>
  <c r="O37" i="1"/>
  <c r="L37" i="1"/>
  <c r="I37" i="1"/>
  <c r="F37" i="1"/>
  <c r="U36" i="1"/>
  <c r="R36" i="1"/>
  <c r="O36" i="1"/>
  <c r="L36" i="1"/>
  <c r="I36" i="1"/>
  <c r="F36" i="1"/>
  <c r="U35" i="1"/>
  <c r="R35" i="1"/>
  <c r="O35" i="1"/>
  <c r="L232" i="2"/>
  <c r="L230" i="2"/>
  <c r="V41" i="2"/>
  <c r="F30" i="1" l="1"/>
  <c r="U30" i="1" s="1"/>
  <c r="F31" i="1"/>
  <c r="U31" i="1" s="1"/>
  <c r="E214" i="2"/>
  <c r="O5" i="4"/>
  <c r="J6" i="4"/>
  <c r="O6" i="4" s="1"/>
  <c r="D144" i="4"/>
  <c r="D6" i="4"/>
  <c r="D7" i="4"/>
  <c r="D8" i="4"/>
  <c r="D9" i="4"/>
  <c r="D10" i="4"/>
  <c r="D11" i="4"/>
  <c r="D12" i="4"/>
  <c r="D13" i="4"/>
  <c r="D14" i="4"/>
  <c r="D15" i="4"/>
  <c r="D16" i="4"/>
  <c r="D17" i="4"/>
  <c r="D18" i="4"/>
  <c r="D19" i="4"/>
  <c r="D20" i="4"/>
  <c r="D21" i="4"/>
  <c r="D22" i="4"/>
  <c r="D23" i="4"/>
  <c r="D24" i="4"/>
  <c r="D25" i="4"/>
  <c r="D26" i="4"/>
  <c r="D27" i="4"/>
  <c r="D28" i="4"/>
  <c r="D29" i="4"/>
  <c r="D30" i="4"/>
  <c r="D31" i="4"/>
  <c r="D32" i="4"/>
  <c r="D33" i="4"/>
  <c r="D34" i="4"/>
  <c r="D35" i="4"/>
  <c r="D36" i="4"/>
  <c r="D37" i="4"/>
  <c r="D38" i="4"/>
  <c r="D39" i="4"/>
  <c r="D40" i="4"/>
  <c r="D41" i="4"/>
  <c r="D42" i="4"/>
  <c r="D43" i="4"/>
  <c r="D44" i="4"/>
  <c r="D45" i="4"/>
  <c r="D46" i="4"/>
  <c r="D47" i="4"/>
  <c r="D48" i="4"/>
  <c r="D49" i="4"/>
  <c r="D50" i="4"/>
  <c r="D51" i="4"/>
  <c r="D52" i="4"/>
  <c r="D53" i="4"/>
  <c r="D54" i="4"/>
  <c r="D55" i="4"/>
  <c r="D56" i="4"/>
  <c r="D57" i="4"/>
  <c r="D58" i="4"/>
  <c r="D59" i="4"/>
  <c r="D60" i="4"/>
  <c r="D61" i="4"/>
  <c r="D62" i="4"/>
  <c r="D63" i="4"/>
  <c r="D64" i="4"/>
  <c r="D65" i="4"/>
  <c r="D66" i="4"/>
  <c r="D67" i="4"/>
  <c r="D68" i="4"/>
  <c r="D69" i="4"/>
  <c r="D70" i="4"/>
  <c r="D71" i="4"/>
  <c r="D72" i="4"/>
  <c r="D73" i="4"/>
  <c r="D74" i="4"/>
  <c r="D75" i="4"/>
  <c r="D76" i="4"/>
  <c r="D77" i="4"/>
  <c r="D78" i="4"/>
  <c r="D79" i="4"/>
  <c r="D80" i="4"/>
  <c r="D81" i="4"/>
  <c r="D82" i="4"/>
  <c r="D83" i="4"/>
  <c r="D84" i="4"/>
  <c r="D85" i="4"/>
  <c r="D86" i="4"/>
  <c r="D87" i="4"/>
  <c r="D88" i="4"/>
  <c r="D89" i="4"/>
  <c r="D90" i="4"/>
  <c r="D91" i="4"/>
  <c r="D92" i="4"/>
  <c r="D93" i="4"/>
  <c r="D94" i="4"/>
  <c r="D95" i="4"/>
  <c r="D96" i="4"/>
  <c r="D97" i="4"/>
  <c r="D98" i="4"/>
  <c r="D99" i="4"/>
  <c r="D100" i="4"/>
  <c r="D101" i="4"/>
  <c r="D102" i="4"/>
  <c r="D103" i="4"/>
  <c r="D104" i="4"/>
  <c r="D105" i="4"/>
  <c r="D106" i="4"/>
  <c r="D107" i="4"/>
  <c r="D108" i="4"/>
  <c r="D109" i="4"/>
  <c r="D110" i="4"/>
  <c r="D111" i="4"/>
  <c r="D112" i="4"/>
  <c r="D113" i="4"/>
  <c r="D114" i="4"/>
  <c r="D115" i="4"/>
  <c r="D116" i="4"/>
  <c r="D117" i="4"/>
  <c r="D118" i="4"/>
  <c r="D119" i="4"/>
  <c r="D120" i="4"/>
  <c r="D121" i="4"/>
  <c r="D122" i="4"/>
  <c r="D123" i="4"/>
  <c r="D124" i="4"/>
  <c r="D125" i="4"/>
  <c r="D126" i="4"/>
  <c r="D127" i="4"/>
  <c r="D128" i="4"/>
  <c r="D129" i="4"/>
  <c r="D130" i="4"/>
  <c r="D131" i="4"/>
  <c r="D132" i="4"/>
  <c r="D133" i="4"/>
  <c r="D134" i="4"/>
  <c r="D135" i="4"/>
  <c r="D136" i="4"/>
  <c r="D137" i="4"/>
  <c r="D138" i="4"/>
  <c r="D139" i="4"/>
  <c r="D140" i="4"/>
  <c r="D141" i="4"/>
  <c r="D142" i="4"/>
  <c r="D143" i="4"/>
  <c r="D145" i="4"/>
  <c r="D146" i="4"/>
  <c r="D147" i="4"/>
  <c r="D148" i="4"/>
  <c r="D149" i="4"/>
  <c r="D150" i="4"/>
  <c r="D151" i="4"/>
  <c r="D152" i="4"/>
  <c r="D153" i="4"/>
  <c r="D154" i="4"/>
  <c r="D155" i="4"/>
  <c r="D156" i="4"/>
  <c r="D157" i="4"/>
  <c r="D158" i="4"/>
  <c r="D159" i="4"/>
  <c r="D160" i="4"/>
  <c r="D161" i="4"/>
  <c r="D162" i="4"/>
  <c r="D163" i="4"/>
  <c r="D164" i="4"/>
  <c r="D5" i="4"/>
  <c r="F164" i="4"/>
  <c r="H164" i="4"/>
  <c r="J164" i="4"/>
  <c r="O164" i="4" s="1"/>
  <c r="L164" i="4"/>
  <c r="L35" i="1" l="1"/>
  <c r="Z3" i="6"/>
  <c r="X39" i="2" l="1"/>
  <c r="F35" i="1" l="1"/>
  <c r="S22" i="1" l="1"/>
  <c r="R22" i="1"/>
  <c r="Q22" i="1"/>
  <c r="Q3" i="6" s="1"/>
  <c r="E22" i="1"/>
  <c r="D22" i="1"/>
  <c r="C22" i="1"/>
  <c r="B22" i="1"/>
  <c r="O3" i="6" l="1"/>
  <c r="E15" i="1"/>
  <c r="M14" i="1"/>
  <c r="L14" i="1"/>
  <c r="K14" i="1"/>
  <c r="J14" i="1"/>
  <c r="H14" i="1"/>
  <c r="G14" i="1"/>
  <c r="F14" i="1"/>
  <c r="M12" i="2" l="1"/>
  <c r="W24" i="1" l="1"/>
  <c r="V24" i="1"/>
  <c r="U24" i="1"/>
  <c r="T24" i="1"/>
  <c r="S24" i="1"/>
  <c r="R24" i="1"/>
  <c r="Q24" i="1"/>
  <c r="T3" i="6" l="1"/>
  <c r="Q25" i="1"/>
  <c r="B25" i="1"/>
  <c r="F6" i="4" l="1"/>
  <c r="H6" i="4"/>
  <c r="L6" i="4"/>
  <c r="F7" i="4"/>
  <c r="H7" i="4"/>
  <c r="J7" i="4"/>
  <c r="O7" i="4" s="1"/>
  <c r="L7" i="4"/>
  <c r="F8" i="4"/>
  <c r="H8" i="4"/>
  <c r="J8" i="4"/>
  <c r="O8" i="4" s="1"/>
  <c r="L8" i="4"/>
  <c r="F9" i="4"/>
  <c r="H9" i="4"/>
  <c r="J9" i="4"/>
  <c r="O9" i="4" s="1"/>
  <c r="L9" i="4"/>
  <c r="F10" i="4"/>
  <c r="H10" i="4"/>
  <c r="J10" i="4"/>
  <c r="O10" i="4" s="1"/>
  <c r="L10" i="4"/>
  <c r="F11" i="4"/>
  <c r="H11" i="4"/>
  <c r="J11" i="4"/>
  <c r="O11" i="4" s="1"/>
  <c r="L11" i="4"/>
  <c r="F12" i="4"/>
  <c r="H12" i="4"/>
  <c r="J12" i="4"/>
  <c r="O12" i="4" s="1"/>
  <c r="L12" i="4"/>
  <c r="F13" i="4"/>
  <c r="H13" i="4"/>
  <c r="J13" i="4"/>
  <c r="O13" i="4" s="1"/>
  <c r="L13" i="4"/>
  <c r="F14" i="4"/>
  <c r="H14" i="4"/>
  <c r="J14" i="4"/>
  <c r="O14" i="4" s="1"/>
  <c r="L14" i="4"/>
  <c r="F15" i="4"/>
  <c r="H15" i="4"/>
  <c r="J15" i="4"/>
  <c r="O15" i="4" s="1"/>
  <c r="L15" i="4"/>
  <c r="F16" i="4"/>
  <c r="H16" i="4"/>
  <c r="J16" i="4"/>
  <c r="O16" i="4" s="1"/>
  <c r="L16" i="4"/>
  <c r="F17" i="4"/>
  <c r="H17" i="4"/>
  <c r="J17" i="4"/>
  <c r="O17" i="4" s="1"/>
  <c r="L17" i="4"/>
  <c r="F18" i="4"/>
  <c r="H18" i="4"/>
  <c r="J18" i="4"/>
  <c r="O18" i="4" s="1"/>
  <c r="L18" i="4"/>
  <c r="F19" i="4"/>
  <c r="H19" i="4"/>
  <c r="J19" i="4"/>
  <c r="O19" i="4" s="1"/>
  <c r="L19" i="4"/>
  <c r="F20" i="4"/>
  <c r="H20" i="4"/>
  <c r="J20" i="4"/>
  <c r="O20" i="4" s="1"/>
  <c r="L20" i="4"/>
  <c r="F21" i="4"/>
  <c r="H21" i="4"/>
  <c r="J21" i="4"/>
  <c r="O21" i="4" s="1"/>
  <c r="L21" i="4"/>
  <c r="F22" i="4"/>
  <c r="H22" i="4"/>
  <c r="J22" i="4"/>
  <c r="O22" i="4" s="1"/>
  <c r="L22" i="4"/>
  <c r="F23" i="4"/>
  <c r="H23" i="4"/>
  <c r="J23" i="4"/>
  <c r="O23" i="4" s="1"/>
  <c r="L23" i="4"/>
  <c r="F24" i="4"/>
  <c r="H24" i="4"/>
  <c r="J24" i="4"/>
  <c r="O24" i="4" s="1"/>
  <c r="L24" i="4"/>
  <c r="F25" i="4"/>
  <c r="H25" i="4"/>
  <c r="J25" i="4"/>
  <c r="O25" i="4" s="1"/>
  <c r="L25" i="4"/>
  <c r="F26" i="4"/>
  <c r="H26" i="4"/>
  <c r="J26" i="4"/>
  <c r="O26" i="4" s="1"/>
  <c r="L26" i="4"/>
  <c r="F27" i="4"/>
  <c r="H27" i="4"/>
  <c r="J27" i="4"/>
  <c r="O27" i="4" s="1"/>
  <c r="L27" i="4"/>
  <c r="F28" i="4"/>
  <c r="H28" i="4"/>
  <c r="J28" i="4"/>
  <c r="O28" i="4" s="1"/>
  <c r="L28" i="4"/>
  <c r="F29" i="4"/>
  <c r="H29" i="4"/>
  <c r="J29" i="4"/>
  <c r="O29" i="4" s="1"/>
  <c r="L29" i="4"/>
  <c r="F30" i="4"/>
  <c r="H30" i="4"/>
  <c r="J30" i="4"/>
  <c r="O30" i="4" s="1"/>
  <c r="L30" i="4"/>
  <c r="F31" i="4"/>
  <c r="H31" i="4"/>
  <c r="J31" i="4"/>
  <c r="O31" i="4" s="1"/>
  <c r="L31" i="4"/>
  <c r="F32" i="4"/>
  <c r="H32" i="4"/>
  <c r="J32" i="4"/>
  <c r="O32" i="4" s="1"/>
  <c r="L32" i="4"/>
  <c r="F33" i="4"/>
  <c r="H33" i="4"/>
  <c r="J33" i="4"/>
  <c r="O33" i="4" s="1"/>
  <c r="L33" i="4"/>
  <c r="F34" i="4"/>
  <c r="H34" i="4"/>
  <c r="J34" i="4"/>
  <c r="O34" i="4" s="1"/>
  <c r="L34" i="4"/>
  <c r="F35" i="4"/>
  <c r="H35" i="4"/>
  <c r="J35" i="4"/>
  <c r="O35" i="4" s="1"/>
  <c r="L35" i="4"/>
  <c r="F36" i="4"/>
  <c r="H36" i="4"/>
  <c r="J36" i="4"/>
  <c r="O36" i="4" s="1"/>
  <c r="L36" i="4"/>
  <c r="F37" i="4"/>
  <c r="H37" i="4"/>
  <c r="J37" i="4"/>
  <c r="O37" i="4" s="1"/>
  <c r="L37" i="4"/>
  <c r="F38" i="4"/>
  <c r="H38" i="4"/>
  <c r="J38" i="4"/>
  <c r="O38" i="4" s="1"/>
  <c r="L38" i="4"/>
  <c r="F39" i="4"/>
  <c r="H39" i="4"/>
  <c r="J39" i="4"/>
  <c r="O39" i="4" s="1"/>
  <c r="L39" i="4"/>
  <c r="F40" i="4"/>
  <c r="H40" i="4"/>
  <c r="J40" i="4"/>
  <c r="O40" i="4" s="1"/>
  <c r="L40" i="4"/>
  <c r="F41" i="4"/>
  <c r="H41" i="4"/>
  <c r="J41" i="4"/>
  <c r="O41" i="4" s="1"/>
  <c r="L41" i="4"/>
  <c r="F42" i="4"/>
  <c r="H42" i="4"/>
  <c r="J42" i="4"/>
  <c r="O42" i="4" s="1"/>
  <c r="L42" i="4"/>
  <c r="F43" i="4"/>
  <c r="H43" i="4"/>
  <c r="J43" i="4"/>
  <c r="O43" i="4" s="1"/>
  <c r="L43" i="4"/>
  <c r="F44" i="4"/>
  <c r="H44" i="4"/>
  <c r="J44" i="4"/>
  <c r="O44" i="4" s="1"/>
  <c r="L44" i="4"/>
  <c r="F45" i="4"/>
  <c r="H45" i="4"/>
  <c r="J45" i="4"/>
  <c r="O45" i="4" s="1"/>
  <c r="L45" i="4"/>
  <c r="F46" i="4"/>
  <c r="H46" i="4"/>
  <c r="J46" i="4"/>
  <c r="O46" i="4" s="1"/>
  <c r="L46" i="4"/>
  <c r="F47" i="4"/>
  <c r="H47" i="4"/>
  <c r="J47" i="4"/>
  <c r="O47" i="4" s="1"/>
  <c r="L47" i="4"/>
  <c r="F48" i="4"/>
  <c r="H48" i="4"/>
  <c r="J48" i="4"/>
  <c r="O48" i="4" s="1"/>
  <c r="L48" i="4"/>
  <c r="F49" i="4"/>
  <c r="H49" i="4"/>
  <c r="J49" i="4"/>
  <c r="O49" i="4" s="1"/>
  <c r="L49" i="4"/>
  <c r="F50" i="4"/>
  <c r="H50" i="4"/>
  <c r="J50" i="4"/>
  <c r="O50" i="4" s="1"/>
  <c r="L50" i="4"/>
  <c r="F51" i="4"/>
  <c r="H51" i="4"/>
  <c r="J51" i="4"/>
  <c r="O51" i="4" s="1"/>
  <c r="L51" i="4"/>
  <c r="F52" i="4"/>
  <c r="H52" i="4"/>
  <c r="J52" i="4"/>
  <c r="O52" i="4" s="1"/>
  <c r="L52" i="4"/>
  <c r="F53" i="4"/>
  <c r="H53" i="4"/>
  <c r="J53" i="4"/>
  <c r="O53" i="4" s="1"/>
  <c r="L53" i="4"/>
  <c r="F54" i="4"/>
  <c r="H54" i="4"/>
  <c r="J54" i="4"/>
  <c r="O54" i="4" s="1"/>
  <c r="L54" i="4"/>
  <c r="F55" i="4"/>
  <c r="H55" i="4"/>
  <c r="J55" i="4"/>
  <c r="O55" i="4" s="1"/>
  <c r="L55" i="4"/>
  <c r="F56" i="4"/>
  <c r="H56" i="4"/>
  <c r="J56" i="4"/>
  <c r="O56" i="4" s="1"/>
  <c r="L56" i="4"/>
  <c r="F57" i="4"/>
  <c r="H57" i="4"/>
  <c r="J57" i="4"/>
  <c r="O57" i="4" s="1"/>
  <c r="L57" i="4"/>
  <c r="F58" i="4"/>
  <c r="H58" i="4"/>
  <c r="J58" i="4"/>
  <c r="O58" i="4" s="1"/>
  <c r="L58" i="4"/>
  <c r="F59" i="4"/>
  <c r="H59" i="4"/>
  <c r="J59" i="4"/>
  <c r="O59" i="4" s="1"/>
  <c r="L59" i="4"/>
  <c r="F60" i="4"/>
  <c r="H60" i="4"/>
  <c r="J60" i="4"/>
  <c r="O60" i="4" s="1"/>
  <c r="L60" i="4"/>
  <c r="F61" i="4"/>
  <c r="H61" i="4"/>
  <c r="J61" i="4"/>
  <c r="O61" i="4" s="1"/>
  <c r="L61" i="4"/>
  <c r="F62" i="4"/>
  <c r="H62" i="4"/>
  <c r="J62" i="4"/>
  <c r="O62" i="4" s="1"/>
  <c r="L62" i="4"/>
  <c r="F63" i="4"/>
  <c r="H63" i="4"/>
  <c r="J63" i="4"/>
  <c r="O63" i="4" s="1"/>
  <c r="L63" i="4"/>
  <c r="F64" i="4"/>
  <c r="H64" i="4"/>
  <c r="J64" i="4"/>
  <c r="O64" i="4" s="1"/>
  <c r="L64" i="4"/>
  <c r="F65" i="4"/>
  <c r="H65" i="4"/>
  <c r="J65" i="4"/>
  <c r="O65" i="4" s="1"/>
  <c r="L65" i="4"/>
  <c r="F66" i="4"/>
  <c r="H66" i="4"/>
  <c r="J66" i="4"/>
  <c r="O66" i="4" s="1"/>
  <c r="L66" i="4"/>
  <c r="F67" i="4"/>
  <c r="H67" i="4"/>
  <c r="J67" i="4"/>
  <c r="O67" i="4" s="1"/>
  <c r="L67" i="4"/>
  <c r="F68" i="4"/>
  <c r="H68" i="4"/>
  <c r="J68" i="4"/>
  <c r="O68" i="4" s="1"/>
  <c r="L68" i="4"/>
  <c r="F69" i="4"/>
  <c r="H69" i="4"/>
  <c r="J69" i="4"/>
  <c r="O69" i="4" s="1"/>
  <c r="L69" i="4"/>
  <c r="F70" i="4"/>
  <c r="H70" i="4"/>
  <c r="J70" i="4"/>
  <c r="O70" i="4" s="1"/>
  <c r="L70" i="4"/>
  <c r="F71" i="4"/>
  <c r="H71" i="4"/>
  <c r="J71" i="4"/>
  <c r="O71" i="4" s="1"/>
  <c r="L71" i="4"/>
  <c r="F72" i="4"/>
  <c r="H72" i="4"/>
  <c r="J72" i="4"/>
  <c r="O72" i="4" s="1"/>
  <c r="L72" i="4"/>
  <c r="F73" i="4"/>
  <c r="H73" i="4"/>
  <c r="J73" i="4"/>
  <c r="O73" i="4" s="1"/>
  <c r="L73" i="4"/>
  <c r="F74" i="4"/>
  <c r="H74" i="4"/>
  <c r="J74" i="4"/>
  <c r="O74" i="4" s="1"/>
  <c r="L74" i="4"/>
  <c r="F75" i="4"/>
  <c r="H75" i="4"/>
  <c r="J75" i="4"/>
  <c r="O75" i="4" s="1"/>
  <c r="L75" i="4"/>
  <c r="F76" i="4"/>
  <c r="H76" i="4"/>
  <c r="J76" i="4"/>
  <c r="O76" i="4" s="1"/>
  <c r="L76" i="4"/>
  <c r="F77" i="4"/>
  <c r="H77" i="4"/>
  <c r="J77" i="4"/>
  <c r="O77" i="4" s="1"/>
  <c r="L77" i="4"/>
  <c r="F78" i="4"/>
  <c r="H78" i="4"/>
  <c r="J78" i="4"/>
  <c r="O78" i="4" s="1"/>
  <c r="L78" i="4"/>
  <c r="F79" i="4"/>
  <c r="H79" i="4"/>
  <c r="J79" i="4"/>
  <c r="O79" i="4" s="1"/>
  <c r="L79" i="4"/>
  <c r="F80" i="4"/>
  <c r="H80" i="4"/>
  <c r="J80" i="4"/>
  <c r="O80" i="4" s="1"/>
  <c r="L80" i="4"/>
  <c r="F81" i="4"/>
  <c r="H81" i="4"/>
  <c r="J81" i="4"/>
  <c r="O81" i="4" s="1"/>
  <c r="L81" i="4"/>
  <c r="F82" i="4"/>
  <c r="H82" i="4"/>
  <c r="J82" i="4"/>
  <c r="O82" i="4" s="1"/>
  <c r="L82" i="4"/>
  <c r="F83" i="4"/>
  <c r="H83" i="4"/>
  <c r="J83" i="4"/>
  <c r="O83" i="4" s="1"/>
  <c r="L83" i="4"/>
  <c r="F84" i="4"/>
  <c r="H84" i="4"/>
  <c r="J84" i="4"/>
  <c r="O84" i="4" s="1"/>
  <c r="L84" i="4"/>
  <c r="F85" i="4"/>
  <c r="H85" i="4"/>
  <c r="J85" i="4"/>
  <c r="O85" i="4" s="1"/>
  <c r="L85" i="4"/>
  <c r="F86" i="4"/>
  <c r="H86" i="4"/>
  <c r="J86" i="4"/>
  <c r="O86" i="4" s="1"/>
  <c r="L86" i="4"/>
  <c r="F87" i="4"/>
  <c r="H87" i="4"/>
  <c r="J87" i="4"/>
  <c r="O87" i="4" s="1"/>
  <c r="L87" i="4"/>
  <c r="F88" i="4"/>
  <c r="H88" i="4"/>
  <c r="J88" i="4"/>
  <c r="O88" i="4" s="1"/>
  <c r="L88" i="4"/>
  <c r="F89" i="4"/>
  <c r="H89" i="4"/>
  <c r="J89" i="4"/>
  <c r="O89" i="4" s="1"/>
  <c r="L89" i="4"/>
  <c r="F90" i="4"/>
  <c r="H90" i="4"/>
  <c r="J90" i="4"/>
  <c r="O90" i="4" s="1"/>
  <c r="L90" i="4"/>
  <c r="F91" i="4"/>
  <c r="H91" i="4"/>
  <c r="J91" i="4"/>
  <c r="O91" i="4" s="1"/>
  <c r="L91" i="4"/>
  <c r="F92" i="4"/>
  <c r="H92" i="4"/>
  <c r="J92" i="4"/>
  <c r="O92" i="4" s="1"/>
  <c r="L92" i="4"/>
  <c r="F93" i="4"/>
  <c r="H93" i="4"/>
  <c r="J93" i="4"/>
  <c r="O93" i="4" s="1"/>
  <c r="L93" i="4"/>
  <c r="F94" i="4"/>
  <c r="H94" i="4"/>
  <c r="J94" i="4"/>
  <c r="O94" i="4" s="1"/>
  <c r="L94" i="4"/>
  <c r="F95" i="4"/>
  <c r="H95" i="4"/>
  <c r="J95" i="4"/>
  <c r="O95" i="4" s="1"/>
  <c r="L95" i="4"/>
  <c r="F96" i="4"/>
  <c r="H96" i="4"/>
  <c r="J96" i="4"/>
  <c r="O96" i="4" s="1"/>
  <c r="L96" i="4"/>
  <c r="F97" i="4"/>
  <c r="H97" i="4"/>
  <c r="J97" i="4"/>
  <c r="O97" i="4" s="1"/>
  <c r="L97" i="4"/>
  <c r="F98" i="4"/>
  <c r="H98" i="4"/>
  <c r="J98" i="4"/>
  <c r="O98" i="4" s="1"/>
  <c r="L98" i="4"/>
  <c r="F99" i="4"/>
  <c r="H99" i="4"/>
  <c r="J99" i="4"/>
  <c r="O99" i="4" s="1"/>
  <c r="L99" i="4"/>
  <c r="F100" i="4"/>
  <c r="H100" i="4"/>
  <c r="J100" i="4"/>
  <c r="O100" i="4" s="1"/>
  <c r="L100" i="4"/>
  <c r="F101" i="4"/>
  <c r="H101" i="4"/>
  <c r="J101" i="4"/>
  <c r="O101" i="4" s="1"/>
  <c r="L101" i="4"/>
  <c r="F102" i="4"/>
  <c r="H102" i="4"/>
  <c r="J102" i="4"/>
  <c r="O102" i="4" s="1"/>
  <c r="L102" i="4"/>
  <c r="F103" i="4"/>
  <c r="H103" i="4"/>
  <c r="J103" i="4"/>
  <c r="O103" i="4" s="1"/>
  <c r="L103" i="4"/>
  <c r="F104" i="4"/>
  <c r="H104" i="4"/>
  <c r="J104" i="4"/>
  <c r="O104" i="4" s="1"/>
  <c r="L104" i="4"/>
  <c r="F105" i="4"/>
  <c r="H105" i="4"/>
  <c r="J105" i="4"/>
  <c r="O105" i="4" s="1"/>
  <c r="L105" i="4"/>
  <c r="F106" i="4"/>
  <c r="H106" i="4"/>
  <c r="J106" i="4"/>
  <c r="O106" i="4" s="1"/>
  <c r="L106" i="4"/>
  <c r="F107" i="4"/>
  <c r="H107" i="4"/>
  <c r="J107" i="4"/>
  <c r="O107" i="4" s="1"/>
  <c r="L107" i="4"/>
  <c r="F108" i="4"/>
  <c r="H108" i="4"/>
  <c r="J108" i="4"/>
  <c r="O108" i="4" s="1"/>
  <c r="L108" i="4"/>
  <c r="F109" i="4"/>
  <c r="H109" i="4"/>
  <c r="J109" i="4"/>
  <c r="O109" i="4" s="1"/>
  <c r="L109" i="4"/>
  <c r="F110" i="4"/>
  <c r="H110" i="4"/>
  <c r="J110" i="4"/>
  <c r="O110" i="4" s="1"/>
  <c r="L110" i="4"/>
  <c r="F111" i="4"/>
  <c r="H111" i="4"/>
  <c r="J111" i="4"/>
  <c r="O111" i="4" s="1"/>
  <c r="L111" i="4"/>
  <c r="F112" i="4"/>
  <c r="H112" i="4"/>
  <c r="J112" i="4"/>
  <c r="O112" i="4" s="1"/>
  <c r="L112" i="4"/>
  <c r="F113" i="4"/>
  <c r="H113" i="4"/>
  <c r="J113" i="4"/>
  <c r="O113" i="4" s="1"/>
  <c r="L113" i="4"/>
  <c r="F114" i="4"/>
  <c r="H114" i="4"/>
  <c r="J114" i="4"/>
  <c r="O114" i="4" s="1"/>
  <c r="L114" i="4"/>
  <c r="F115" i="4"/>
  <c r="H115" i="4"/>
  <c r="J115" i="4"/>
  <c r="O115" i="4" s="1"/>
  <c r="L115" i="4"/>
  <c r="F116" i="4"/>
  <c r="H116" i="4"/>
  <c r="J116" i="4"/>
  <c r="O116" i="4" s="1"/>
  <c r="L116" i="4"/>
  <c r="F117" i="4"/>
  <c r="H117" i="4"/>
  <c r="J117" i="4"/>
  <c r="O117" i="4" s="1"/>
  <c r="L117" i="4"/>
  <c r="F118" i="4"/>
  <c r="H118" i="4"/>
  <c r="J118" i="4"/>
  <c r="O118" i="4" s="1"/>
  <c r="L118" i="4"/>
  <c r="F119" i="4"/>
  <c r="H119" i="4"/>
  <c r="J119" i="4"/>
  <c r="O119" i="4" s="1"/>
  <c r="L119" i="4"/>
  <c r="F120" i="4"/>
  <c r="H120" i="4"/>
  <c r="J120" i="4"/>
  <c r="O120" i="4" s="1"/>
  <c r="L120" i="4"/>
  <c r="F121" i="4"/>
  <c r="H121" i="4"/>
  <c r="J121" i="4"/>
  <c r="O121" i="4" s="1"/>
  <c r="L121" i="4"/>
  <c r="F122" i="4"/>
  <c r="H122" i="4"/>
  <c r="J122" i="4"/>
  <c r="O122" i="4" s="1"/>
  <c r="L122" i="4"/>
  <c r="F123" i="4"/>
  <c r="H123" i="4"/>
  <c r="J123" i="4"/>
  <c r="O123" i="4" s="1"/>
  <c r="L123" i="4"/>
  <c r="F124" i="4"/>
  <c r="H124" i="4"/>
  <c r="J124" i="4"/>
  <c r="O124" i="4" s="1"/>
  <c r="L124" i="4"/>
  <c r="F125" i="4"/>
  <c r="H125" i="4"/>
  <c r="J125" i="4"/>
  <c r="O125" i="4" s="1"/>
  <c r="L125" i="4"/>
  <c r="F126" i="4"/>
  <c r="H126" i="4"/>
  <c r="J126" i="4"/>
  <c r="O126" i="4" s="1"/>
  <c r="L126" i="4"/>
  <c r="F127" i="4"/>
  <c r="H127" i="4"/>
  <c r="J127" i="4"/>
  <c r="O127" i="4" s="1"/>
  <c r="L127" i="4"/>
  <c r="F128" i="4"/>
  <c r="H128" i="4"/>
  <c r="J128" i="4"/>
  <c r="O128" i="4" s="1"/>
  <c r="L128" i="4"/>
  <c r="F129" i="4"/>
  <c r="H129" i="4"/>
  <c r="J129" i="4"/>
  <c r="O129" i="4" s="1"/>
  <c r="L129" i="4"/>
  <c r="F130" i="4"/>
  <c r="H130" i="4"/>
  <c r="J130" i="4"/>
  <c r="O130" i="4" s="1"/>
  <c r="L130" i="4"/>
  <c r="F131" i="4"/>
  <c r="H131" i="4"/>
  <c r="J131" i="4"/>
  <c r="O131" i="4" s="1"/>
  <c r="L131" i="4"/>
  <c r="F132" i="4"/>
  <c r="H132" i="4"/>
  <c r="J132" i="4"/>
  <c r="O132" i="4" s="1"/>
  <c r="L132" i="4"/>
  <c r="F133" i="4"/>
  <c r="H133" i="4"/>
  <c r="J133" i="4"/>
  <c r="O133" i="4" s="1"/>
  <c r="L133" i="4"/>
  <c r="F134" i="4"/>
  <c r="H134" i="4"/>
  <c r="J134" i="4"/>
  <c r="O134" i="4" s="1"/>
  <c r="L134" i="4"/>
  <c r="F135" i="4"/>
  <c r="H135" i="4"/>
  <c r="J135" i="4"/>
  <c r="O135" i="4" s="1"/>
  <c r="L135" i="4"/>
  <c r="F136" i="4"/>
  <c r="H136" i="4"/>
  <c r="J136" i="4"/>
  <c r="O136" i="4" s="1"/>
  <c r="L136" i="4"/>
  <c r="F137" i="4"/>
  <c r="H137" i="4"/>
  <c r="J137" i="4"/>
  <c r="O137" i="4" s="1"/>
  <c r="L137" i="4"/>
  <c r="F138" i="4"/>
  <c r="H138" i="4"/>
  <c r="J138" i="4"/>
  <c r="O138" i="4" s="1"/>
  <c r="L138" i="4"/>
  <c r="F139" i="4"/>
  <c r="H139" i="4"/>
  <c r="J139" i="4"/>
  <c r="O139" i="4" s="1"/>
  <c r="L139" i="4"/>
  <c r="F140" i="4"/>
  <c r="H140" i="4"/>
  <c r="J140" i="4"/>
  <c r="O140" i="4" s="1"/>
  <c r="L140" i="4"/>
  <c r="F141" i="4"/>
  <c r="H141" i="4"/>
  <c r="J141" i="4"/>
  <c r="O141" i="4" s="1"/>
  <c r="L141" i="4"/>
  <c r="F142" i="4"/>
  <c r="H142" i="4"/>
  <c r="J142" i="4"/>
  <c r="O142" i="4" s="1"/>
  <c r="L142" i="4"/>
  <c r="F143" i="4"/>
  <c r="H143" i="4"/>
  <c r="J143" i="4"/>
  <c r="O143" i="4" s="1"/>
  <c r="L143" i="4"/>
  <c r="F144" i="4"/>
  <c r="H144" i="4"/>
  <c r="J144" i="4"/>
  <c r="O144" i="4" s="1"/>
  <c r="L144" i="4"/>
  <c r="F145" i="4"/>
  <c r="H145" i="4"/>
  <c r="J145" i="4"/>
  <c r="O145" i="4" s="1"/>
  <c r="L145" i="4"/>
  <c r="F146" i="4"/>
  <c r="H146" i="4"/>
  <c r="J146" i="4"/>
  <c r="O146" i="4" s="1"/>
  <c r="L146" i="4"/>
  <c r="F147" i="4"/>
  <c r="H147" i="4"/>
  <c r="J147" i="4"/>
  <c r="O147" i="4" s="1"/>
  <c r="L147" i="4"/>
  <c r="F148" i="4"/>
  <c r="H148" i="4"/>
  <c r="J148" i="4"/>
  <c r="O148" i="4" s="1"/>
  <c r="L148" i="4"/>
  <c r="F149" i="4"/>
  <c r="H149" i="4"/>
  <c r="J149" i="4"/>
  <c r="O149" i="4" s="1"/>
  <c r="L149" i="4"/>
  <c r="F150" i="4"/>
  <c r="H150" i="4"/>
  <c r="J150" i="4"/>
  <c r="O150" i="4" s="1"/>
  <c r="L150" i="4"/>
  <c r="F151" i="4"/>
  <c r="H151" i="4"/>
  <c r="J151" i="4"/>
  <c r="O151" i="4" s="1"/>
  <c r="L151" i="4"/>
  <c r="F152" i="4"/>
  <c r="H152" i="4"/>
  <c r="J152" i="4"/>
  <c r="O152" i="4" s="1"/>
  <c r="L152" i="4"/>
  <c r="F153" i="4"/>
  <c r="H153" i="4"/>
  <c r="J153" i="4"/>
  <c r="O153" i="4" s="1"/>
  <c r="L153" i="4"/>
  <c r="F154" i="4"/>
  <c r="H154" i="4"/>
  <c r="J154" i="4"/>
  <c r="O154" i="4" s="1"/>
  <c r="L154" i="4"/>
  <c r="F155" i="4"/>
  <c r="H155" i="4"/>
  <c r="J155" i="4"/>
  <c r="O155" i="4" s="1"/>
  <c r="L155" i="4"/>
  <c r="F156" i="4"/>
  <c r="H156" i="4"/>
  <c r="J156" i="4"/>
  <c r="O156" i="4" s="1"/>
  <c r="L156" i="4"/>
  <c r="F157" i="4"/>
  <c r="H157" i="4"/>
  <c r="J157" i="4"/>
  <c r="O157" i="4" s="1"/>
  <c r="L157" i="4"/>
  <c r="F158" i="4"/>
  <c r="H158" i="4"/>
  <c r="J158" i="4"/>
  <c r="O158" i="4" s="1"/>
  <c r="L158" i="4"/>
  <c r="F159" i="4"/>
  <c r="H159" i="4"/>
  <c r="J159" i="4"/>
  <c r="O159" i="4" s="1"/>
  <c r="L159" i="4"/>
  <c r="F160" i="4"/>
  <c r="H160" i="4"/>
  <c r="J160" i="4"/>
  <c r="O160" i="4" s="1"/>
  <c r="L160" i="4"/>
  <c r="F161" i="4"/>
  <c r="H161" i="4"/>
  <c r="J161" i="4"/>
  <c r="O161" i="4" s="1"/>
  <c r="L161" i="4"/>
  <c r="F162" i="4"/>
  <c r="H162" i="4"/>
  <c r="J162" i="4"/>
  <c r="O162" i="4" s="1"/>
  <c r="L162" i="4"/>
  <c r="F163" i="4"/>
  <c r="H163" i="4"/>
  <c r="J163" i="4"/>
  <c r="O163" i="4" s="1"/>
  <c r="L163" i="4"/>
  <c r="L5" i="4"/>
  <c r="H5" i="4"/>
  <c r="F5" i="4"/>
  <c r="W45" i="2"/>
  <c r="W46" i="2"/>
  <c r="W47" i="2"/>
  <c r="W48" i="2"/>
  <c r="W49" i="2"/>
  <c r="W50" i="2"/>
  <c r="W51" i="2"/>
  <c r="W52" i="2"/>
  <c r="W53" i="2"/>
  <c r="W54" i="2"/>
  <c r="W55" i="2"/>
  <c r="W56" i="2"/>
  <c r="W57" i="2"/>
  <c r="W58" i="2"/>
  <c r="W59" i="2"/>
  <c r="W60" i="2"/>
  <c r="W61" i="2"/>
  <c r="W62" i="2"/>
  <c r="N63" i="2"/>
  <c r="W63" i="2"/>
  <c r="N64" i="2"/>
  <c r="W64" i="2"/>
  <c r="W66" i="2"/>
  <c r="W67" i="2"/>
  <c r="W68" i="2"/>
  <c r="W69" i="2"/>
  <c r="W70" i="2"/>
  <c r="N71" i="2"/>
  <c r="W71" i="2"/>
  <c r="N72" i="2"/>
  <c r="W72" i="2"/>
  <c r="N73" i="2"/>
  <c r="W73" i="2"/>
  <c r="W74" i="2"/>
  <c r="W75" i="2"/>
  <c r="N76" i="2"/>
  <c r="W76" i="2"/>
  <c r="N77" i="2"/>
  <c r="W77" i="2"/>
  <c r="N78" i="2"/>
  <c r="W78" i="2"/>
  <c r="N79" i="2"/>
  <c r="W79" i="2"/>
  <c r="N80" i="2"/>
  <c r="W80" i="2"/>
  <c r="N81" i="2"/>
  <c r="W81" i="2"/>
  <c r="N82" i="2"/>
  <c r="W82" i="2"/>
  <c r="N83" i="2"/>
  <c r="W83" i="2"/>
  <c r="N84" i="2"/>
  <c r="W84" i="2"/>
  <c r="N85" i="2"/>
  <c r="W85" i="2"/>
  <c r="N86" i="2"/>
  <c r="W86" i="2"/>
  <c r="N87" i="2"/>
  <c r="W87" i="2"/>
  <c r="N88" i="2"/>
  <c r="W88" i="2"/>
  <c r="N89" i="2"/>
  <c r="W89" i="2"/>
  <c r="N90" i="2"/>
  <c r="W90" i="2"/>
  <c r="N91" i="2"/>
  <c r="W91" i="2"/>
  <c r="N92" i="2"/>
  <c r="W92" i="2"/>
  <c r="N93" i="2"/>
  <c r="W93" i="2"/>
  <c r="N94" i="2"/>
  <c r="W94" i="2"/>
  <c r="N95" i="2"/>
  <c r="W95" i="2"/>
  <c r="N96" i="2"/>
  <c r="W96" i="2"/>
  <c r="N97" i="2"/>
  <c r="W97" i="2"/>
  <c r="N98" i="2"/>
  <c r="W98" i="2"/>
  <c r="N99" i="2"/>
  <c r="W99" i="2"/>
  <c r="N100" i="2"/>
  <c r="W100" i="2"/>
  <c r="N101" i="2"/>
  <c r="W101" i="2"/>
  <c r="N102" i="2"/>
  <c r="W102" i="2"/>
  <c r="N103" i="2"/>
  <c r="W103" i="2"/>
  <c r="N104" i="2"/>
  <c r="W104" i="2"/>
  <c r="N105" i="2"/>
  <c r="W105" i="2"/>
  <c r="N106" i="2"/>
  <c r="W106" i="2"/>
  <c r="N107" i="2"/>
  <c r="W107" i="2"/>
  <c r="N108" i="2"/>
  <c r="W108" i="2"/>
  <c r="N109" i="2"/>
  <c r="W109" i="2"/>
  <c r="N110" i="2"/>
  <c r="W110" i="2"/>
  <c r="N111" i="2"/>
  <c r="W111" i="2"/>
  <c r="N112" i="2"/>
  <c r="W112" i="2"/>
  <c r="N113" i="2"/>
  <c r="W113" i="2"/>
  <c r="N114" i="2"/>
  <c r="W114" i="2"/>
  <c r="N115" i="2"/>
  <c r="W115" i="2"/>
  <c r="N116" i="2"/>
  <c r="W116" i="2"/>
  <c r="N117" i="2"/>
  <c r="W117" i="2"/>
  <c r="N118" i="2"/>
  <c r="W118" i="2"/>
  <c r="N119" i="2"/>
  <c r="W119" i="2"/>
  <c r="N120" i="2"/>
  <c r="W120" i="2"/>
  <c r="N121" i="2"/>
  <c r="W121" i="2"/>
  <c r="N122" i="2"/>
  <c r="W122" i="2"/>
  <c r="N123" i="2"/>
  <c r="W123" i="2"/>
  <c r="N124" i="2"/>
  <c r="W124" i="2"/>
  <c r="N125" i="2"/>
  <c r="W125" i="2"/>
  <c r="N126" i="2"/>
  <c r="W126" i="2"/>
  <c r="N127" i="2"/>
  <c r="W127" i="2"/>
  <c r="N128" i="2"/>
  <c r="W128" i="2"/>
  <c r="N129" i="2"/>
  <c r="W129" i="2"/>
  <c r="N130" i="2"/>
  <c r="W130" i="2"/>
  <c r="N131" i="2"/>
  <c r="W131" i="2"/>
  <c r="N132" i="2"/>
  <c r="W132" i="2"/>
  <c r="N133" i="2"/>
  <c r="W133" i="2"/>
  <c r="N134" i="2"/>
  <c r="W134" i="2"/>
  <c r="N135" i="2"/>
  <c r="W135" i="2"/>
  <c r="N136" i="2"/>
  <c r="W136" i="2"/>
  <c r="N137" i="2"/>
  <c r="W137" i="2"/>
  <c r="N138" i="2"/>
  <c r="W138" i="2"/>
  <c r="N139" i="2"/>
  <c r="W139" i="2"/>
  <c r="N140" i="2"/>
  <c r="W140" i="2"/>
  <c r="N141" i="2"/>
  <c r="W141" i="2"/>
  <c r="N142" i="2"/>
  <c r="W142" i="2"/>
  <c r="N143" i="2"/>
  <c r="W143" i="2"/>
  <c r="N144" i="2"/>
  <c r="W144" i="2"/>
  <c r="N145" i="2"/>
  <c r="W145" i="2"/>
  <c r="N146" i="2"/>
  <c r="W146" i="2"/>
  <c r="N147" i="2"/>
  <c r="W147" i="2"/>
  <c r="N148" i="2"/>
  <c r="W148" i="2"/>
  <c r="N149" i="2"/>
  <c r="W149" i="2"/>
  <c r="N150" i="2"/>
  <c r="W150" i="2"/>
  <c r="N151" i="2"/>
  <c r="W151" i="2"/>
  <c r="N152" i="2"/>
  <c r="W152" i="2"/>
  <c r="N153" i="2"/>
  <c r="W153" i="2"/>
  <c r="N154" i="2"/>
  <c r="W154" i="2"/>
  <c r="N155" i="2"/>
  <c r="W155" i="2"/>
  <c r="N156" i="2"/>
  <c r="W156" i="2"/>
  <c r="N157" i="2"/>
  <c r="W157" i="2"/>
  <c r="N158" i="2"/>
  <c r="W158" i="2"/>
  <c r="N159" i="2"/>
  <c r="W159" i="2"/>
  <c r="N160" i="2"/>
  <c r="W160" i="2"/>
  <c r="N161" i="2"/>
  <c r="W161" i="2"/>
  <c r="N162" i="2"/>
  <c r="W162" i="2"/>
  <c r="N163" i="2"/>
  <c r="W163" i="2"/>
  <c r="N164" i="2"/>
  <c r="W164" i="2"/>
  <c r="N165" i="2"/>
  <c r="W165" i="2"/>
  <c r="N166" i="2"/>
  <c r="W166" i="2"/>
  <c r="N167" i="2"/>
  <c r="W167" i="2"/>
  <c r="N168" i="2"/>
  <c r="W168" i="2"/>
  <c r="N169" i="2"/>
  <c r="W169" i="2"/>
  <c r="N170" i="2"/>
  <c r="W170" i="2"/>
  <c r="N171" i="2"/>
  <c r="W171" i="2"/>
  <c r="N172" i="2"/>
  <c r="W172" i="2"/>
  <c r="N173" i="2"/>
  <c r="W173" i="2"/>
  <c r="N174" i="2"/>
  <c r="W174" i="2"/>
  <c r="N175" i="2"/>
  <c r="W175" i="2"/>
  <c r="N176" i="2"/>
  <c r="W176" i="2"/>
  <c r="N177" i="2"/>
  <c r="W177" i="2"/>
  <c r="N178" i="2"/>
  <c r="W178" i="2"/>
  <c r="N179" i="2"/>
  <c r="W179" i="2"/>
  <c r="N180" i="2"/>
  <c r="W180" i="2"/>
  <c r="N181" i="2"/>
  <c r="W181" i="2"/>
  <c r="N182" i="2"/>
  <c r="W182" i="2"/>
  <c r="N183" i="2"/>
  <c r="W183" i="2"/>
  <c r="N184" i="2"/>
  <c r="W184" i="2"/>
  <c r="N185" i="2"/>
  <c r="W185" i="2"/>
  <c r="N186" i="2"/>
  <c r="W186" i="2"/>
  <c r="N187" i="2"/>
  <c r="W187" i="2"/>
  <c r="N188" i="2"/>
  <c r="W188" i="2"/>
  <c r="N189" i="2"/>
  <c r="W189" i="2"/>
  <c r="N190" i="2"/>
  <c r="W190" i="2"/>
  <c r="N191" i="2"/>
  <c r="W191" i="2"/>
  <c r="N192" i="2"/>
  <c r="W192" i="2"/>
  <c r="N193" i="2"/>
  <c r="W193" i="2"/>
  <c r="N194" i="2"/>
  <c r="W194" i="2"/>
  <c r="N195" i="2"/>
  <c r="W195" i="2"/>
  <c r="N196" i="2"/>
  <c r="W196" i="2"/>
  <c r="N197" i="2"/>
  <c r="W197" i="2"/>
  <c r="N198" i="2"/>
  <c r="W198" i="2"/>
  <c r="N199" i="2"/>
  <c r="W199" i="2"/>
  <c r="N200" i="2"/>
  <c r="W200" i="2"/>
  <c r="N201" i="2"/>
  <c r="W201" i="2"/>
  <c r="N202" i="2"/>
  <c r="W202" i="2"/>
  <c r="G171" i="4" l="1"/>
  <c r="G170" i="4"/>
  <c r="G169" i="4"/>
  <c r="G168" i="4"/>
  <c r="G167" i="4"/>
  <c r="G166" i="4"/>
  <c r="N75" i="2"/>
  <c r="N68" i="2"/>
  <c r="N67" i="2"/>
  <c r="N74" i="2"/>
  <c r="N70" i="2"/>
  <c r="N66" i="2"/>
  <c r="N62" i="2"/>
  <c r="N69" i="2"/>
  <c r="N65" i="2"/>
  <c r="N61" i="2"/>
  <c r="E211" i="2"/>
  <c r="I35" i="1" l="1"/>
  <c r="F29" i="1" s="1"/>
  <c r="U29" i="1" s="1"/>
  <c r="T32" i="1" s="1"/>
  <c r="Y3" i="6"/>
  <c r="AD3" i="6" s="1"/>
  <c r="AZ3" i="6" s="1"/>
  <c r="BC3" i="6" s="1"/>
  <c r="G172" i="4"/>
  <c r="L222" i="2"/>
  <c r="L228" i="2" s="1"/>
  <c r="L234" i="2" s="1"/>
  <c r="N54" i="2" l="1"/>
  <c r="N56" i="2"/>
  <c r="N60" i="2"/>
  <c r="N52" i="2"/>
  <c r="N45" i="2"/>
  <c r="N59" i="2"/>
  <c r="N58" i="2"/>
  <c r="N55" i="2"/>
  <c r="N53" i="2"/>
  <c r="N57" i="2"/>
  <c r="N51" i="2"/>
  <c r="N47" i="2"/>
  <c r="N48" i="2"/>
  <c r="N49" i="2"/>
  <c r="N50" i="2"/>
  <c r="N46" i="2"/>
  <c r="X38" i="2"/>
  <c r="W38" i="2"/>
  <c r="V36" i="2" l="1"/>
  <c r="W44" i="2"/>
  <c r="W36" i="2" s="1"/>
  <c r="W39" i="2" l="1"/>
  <c r="F22" i="1" l="1"/>
  <c r="E17" i="1" l="1"/>
  <c r="S20" i="1"/>
  <c r="H24" i="1"/>
  <c r="B24" i="1"/>
  <c r="J22" i="1"/>
  <c r="X23" i="1"/>
  <c r="Z23" i="1"/>
  <c r="Z22" i="1"/>
  <c r="X22" i="1"/>
  <c r="L23" i="1"/>
  <c r="L22" i="1"/>
  <c r="J23" i="1"/>
  <c r="T22" i="1"/>
  <c r="G20" i="1"/>
  <c r="S19" i="1"/>
  <c r="G19" i="1"/>
  <c r="S18" i="1"/>
  <c r="G18" i="1"/>
  <c r="F16" i="1"/>
  <c r="K16" i="1"/>
  <c r="L16" i="1"/>
  <c r="M16" i="1"/>
  <c r="J16" i="1"/>
  <c r="G16" i="1"/>
  <c r="H16" i="1"/>
  <c r="N13" i="1"/>
  <c r="G13" i="1"/>
  <c r="H13" i="1"/>
  <c r="I13" i="1"/>
  <c r="J13" i="1"/>
  <c r="K13" i="1"/>
  <c r="L13" i="1"/>
  <c r="M13" i="1"/>
  <c r="F13" i="1"/>
  <c r="E13" i="1"/>
  <c r="E11" i="1"/>
  <c r="W2" i="1"/>
  <c r="Y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H1" authorId="0" shapeId="0" xr:uid="{9908571A-0365-443F-9879-C391AC4CC590}">
      <text>
        <r>
          <rPr>
            <b/>
            <sz val="9"/>
            <color indexed="81"/>
            <rFont val="MS P ゴシック"/>
            <family val="3"/>
            <charset val="128"/>
          </rPr>
          <t>（同一施設に複数回実施しても１カウント）</t>
        </r>
      </text>
    </comment>
    <comment ref="AP1" authorId="0" shapeId="0" xr:uid="{3AC31FCD-D54D-45B8-936F-1640C7E6517F}">
      <text>
        <r>
          <rPr>
            <b/>
            <sz val="9"/>
            <color indexed="81"/>
            <rFont val="MS P ゴシック"/>
            <family val="3"/>
            <charset val="128"/>
          </rPr>
          <t>同じ人に複数回接種しても１カウント</t>
        </r>
      </text>
    </comment>
  </commentList>
</comments>
</file>

<file path=xl/sharedStrings.xml><?xml version="1.0" encoding="utf-8"?>
<sst xmlns="http://schemas.openxmlformats.org/spreadsheetml/2006/main" count="2206" uniqueCount="211">
  <si>
    <t>様式第１号</t>
    <rPh sb="0" eb="2">
      <t>ヨウシキ</t>
    </rPh>
    <rPh sb="2" eb="3">
      <t>ダイ</t>
    </rPh>
    <rPh sb="4" eb="5">
      <t>ゴウ</t>
    </rPh>
    <phoneticPr fontId="2"/>
  </si>
  <si>
    <t>愛知県知事　殿</t>
    <rPh sb="0" eb="2">
      <t>アイチ</t>
    </rPh>
    <rPh sb="2" eb="5">
      <t>ケンチジ</t>
    </rPh>
    <rPh sb="6" eb="7">
      <t>ドノ</t>
    </rPh>
    <phoneticPr fontId="2"/>
  </si>
  <si>
    <t>記</t>
    <rPh sb="0" eb="1">
      <t>キ</t>
    </rPh>
    <phoneticPr fontId="2"/>
  </si>
  <si>
    <t>１　申請者情報</t>
    <rPh sb="2" eb="5">
      <t>シンセイシャ</t>
    </rPh>
    <rPh sb="5" eb="7">
      <t>ジョウホウ</t>
    </rPh>
    <phoneticPr fontId="2"/>
  </si>
  <si>
    <t>フリガナ</t>
    <phoneticPr fontId="2"/>
  </si>
  <si>
    <t>医療機関コード</t>
    <rPh sb="0" eb="2">
      <t>イリョウ</t>
    </rPh>
    <rPh sb="2" eb="4">
      <t>キカン</t>
    </rPh>
    <phoneticPr fontId="2"/>
  </si>
  <si>
    <t>医療機関所在地</t>
    <rPh sb="0" eb="2">
      <t>イリョウ</t>
    </rPh>
    <rPh sb="2" eb="4">
      <t>キカン</t>
    </rPh>
    <rPh sb="4" eb="6">
      <t>ショザイ</t>
    </rPh>
    <rPh sb="6" eb="7">
      <t>チ</t>
    </rPh>
    <phoneticPr fontId="2"/>
  </si>
  <si>
    <t>申請に関する担当者</t>
    <rPh sb="0" eb="2">
      <t>シンセイ</t>
    </rPh>
    <rPh sb="3" eb="4">
      <t>カン</t>
    </rPh>
    <rPh sb="6" eb="9">
      <t>タントウシャ</t>
    </rPh>
    <phoneticPr fontId="2"/>
  </si>
  <si>
    <t>担当者連絡先</t>
    <rPh sb="0" eb="3">
      <t>タントウシャ</t>
    </rPh>
    <rPh sb="3" eb="6">
      <t>レンラクサキ</t>
    </rPh>
    <phoneticPr fontId="2"/>
  </si>
  <si>
    <t>金融機関
コード・名称</t>
    <rPh sb="0" eb="2">
      <t>キンユウ</t>
    </rPh>
    <rPh sb="2" eb="4">
      <t>キカン</t>
    </rPh>
    <rPh sb="9" eb="11">
      <t>メイショウ</t>
    </rPh>
    <phoneticPr fontId="2"/>
  </si>
  <si>
    <t>口座種別</t>
    <rPh sb="0" eb="2">
      <t>コウザ</t>
    </rPh>
    <rPh sb="2" eb="4">
      <t>シュベツ</t>
    </rPh>
    <phoneticPr fontId="2"/>
  </si>
  <si>
    <t>口座名義</t>
    <rPh sb="0" eb="2">
      <t>コウザ</t>
    </rPh>
    <rPh sb="2" eb="4">
      <t>メイギ</t>
    </rPh>
    <phoneticPr fontId="2"/>
  </si>
  <si>
    <t>３　巡回接種における接種回数及び申請（請求）する金額</t>
    <rPh sb="2" eb="4">
      <t>ジュンカイ</t>
    </rPh>
    <rPh sb="4" eb="6">
      <t>セッシュ</t>
    </rPh>
    <rPh sb="10" eb="12">
      <t>セッシュ</t>
    </rPh>
    <rPh sb="12" eb="14">
      <t>カイスウ</t>
    </rPh>
    <rPh sb="14" eb="15">
      <t>オヨ</t>
    </rPh>
    <rPh sb="16" eb="18">
      <t>シンセイ</t>
    </rPh>
    <rPh sb="19" eb="21">
      <t>セイキュウ</t>
    </rPh>
    <rPh sb="24" eb="26">
      <t>キンガク</t>
    </rPh>
    <phoneticPr fontId="2"/>
  </si>
  <si>
    <t>支店コード
・名称</t>
    <rPh sb="0" eb="2">
      <t>シテン</t>
    </rPh>
    <rPh sb="7" eb="9">
      <t>メイショウ</t>
    </rPh>
    <phoneticPr fontId="2"/>
  </si>
  <si>
    <t>口座番号</t>
    <rPh sb="0" eb="2">
      <t>コウザ</t>
    </rPh>
    <rPh sb="2" eb="4">
      <t>バンゴウ</t>
    </rPh>
    <phoneticPr fontId="2"/>
  </si>
  <si>
    <t>×１，０００</t>
    <phoneticPr fontId="2"/>
  </si>
  <si>
    <t>×１０，０００</t>
    <phoneticPr fontId="2"/>
  </si>
  <si>
    <t>回</t>
    <rPh sb="0" eb="1">
      <t>カイ</t>
    </rPh>
    <phoneticPr fontId="2"/>
  </si>
  <si>
    <t>申請（請求）
金額</t>
    <rPh sb="0" eb="2">
      <t>シンセイ</t>
    </rPh>
    <rPh sb="3" eb="5">
      <t>セイキュウ</t>
    </rPh>
    <rPh sb="7" eb="9">
      <t>キンガク</t>
    </rPh>
    <phoneticPr fontId="2"/>
  </si>
  <si>
    <t>(a)</t>
    <phoneticPr fontId="2"/>
  </si>
  <si>
    <t>(b)</t>
    <phoneticPr fontId="2"/>
  </si>
  <si>
    <t>(c)</t>
    <phoneticPr fontId="2"/>
  </si>
  <si>
    <t>(d)</t>
    <phoneticPr fontId="2"/>
  </si>
  <si>
    <t>円</t>
    <rPh sb="0" eb="1">
      <t>エン</t>
    </rPh>
    <phoneticPr fontId="2"/>
  </si>
  <si>
    <t>職名</t>
    <rPh sb="0" eb="2">
      <t>ショクメイ</t>
    </rPh>
    <phoneticPr fontId="2"/>
  </si>
  <si>
    <t>電話番号</t>
    <rPh sb="0" eb="2">
      <t>デンワ</t>
    </rPh>
    <rPh sb="2" eb="4">
      <t>バンゴウ</t>
    </rPh>
    <phoneticPr fontId="2"/>
  </si>
  <si>
    <t>電話
番号</t>
    <rPh sb="0" eb="2">
      <t>デンワ</t>
    </rPh>
    <rPh sb="3" eb="5">
      <t>バンゴウ</t>
    </rPh>
    <phoneticPr fontId="2"/>
  </si>
  <si>
    <t>氏名</t>
    <rPh sb="0" eb="2">
      <t>シメイ</t>
    </rPh>
    <phoneticPr fontId="2"/>
  </si>
  <si>
    <t>Ｅメール</t>
    <phoneticPr fontId="2"/>
  </si>
  <si>
    <t>申請日</t>
    <rPh sb="0" eb="2">
      <t>シンセイ</t>
    </rPh>
    <rPh sb="2" eb="3">
      <t>ビ</t>
    </rPh>
    <phoneticPr fontId="2"/>
  </si>
  <si>
    <t>月</t>
    <rPh sb="0" eb="1">
      <t>ガツ</t>
    </rPh>
    <phoneticPr fontId="2"/>
  </si>
  <si>
    <t>日</t>
    <rPh sb="0" eb="1">
      <t>ニチ</t>
    </rPh>
    <phoneticPr fontId="2"/>
  </si>
  <si>
    <t>郵便番号</t>
    <rPh sb="0" eb="4">
      <t>ユウビンバンゴウ</t>
    </rPh>
    <phoneticPr fontId="2"/>
  </si>
  <si>
    <t>住所</t>
    <rPh sb="0" eb="2">
      <t>ジュウショ</t>
    </rPh>
    <phoneticPr fontId="2"/>
  </si>
  <si>
    <t>２　振込先口座</t>
    <rPh sb="2" eb="4">
      <t>フリコミ</t>
    </rPh>
    <rPh sb="4" eb="5">
      <t>サキ</t>
    </rPh>
    <rPh sb="5" eb="7">
      <t>コウザ</t>
    </rPh>
    <phoneticPr fontId="2"/>
  </si>
  <si>
    <t>〒</t>
    <phoneticPr fontId="2"/>
  </si>
  <si>
    <t>コード</t>
    <phoneticPr fontId="2"/>
  </si>
  <si>
    <t>名称</t>
    <rPh sb="0" eb="2">
      <t>メイショウ</t>
    </rPh>
    <phoneticPr fontId="2"/>
  </si>
  <si>
    <t>-</t>
    <phoneticPr fontId="2"/>
  </si>
  <si>
    <r>
      <t xml:space="preserve">医療機関名称
</t>
    </r>
    <r>
      <rPr>
        <sz val="9"/>
        <color theme="1"/>
        <rFont val="ＭＳ 明朝"/>
        <family val="1"/>
        <charset val="128"/>
      </rPr>
      <t>（法人所属の場合は法人名から記載）</t>
    </r>
    <rPh sb="0" eb="2">
      <t>イリョウ</t>
    </rPh>
    <rPh sb="2" eb="4">
      <t>キカン</t>
    </rPh>
    <rPh sb="4" eb="6">
      <t>メイショウ</t>
    </rPh>
    <rPh sb="8" eb="10">
      <t>ホウジン</t>
    </rPh>
    <rPh sb="10" eb="12">
      <t>ショゾク</t>
    </rPh>
    <rPh sb="13" eb="15">
      <t>バアイ</t>
    </rPh>
    <rPh sb="16" eb="18">
      <t>ホウジン</t>
    </rPh>
    <rPh sb="18" eb="19">
      <t>メイ</t>
    </rPh>
    <rPh sb="21" eb="23">
      <t>キサイ</t>
    </rPh>
    <phoneticPr fontId="2"/>
  </si>
  <si>
    <r>
      <t xml:space="preserve">代表者の職・氏名
</t>
    </r>
    <r>
      <rPr>
        <sz val="9"/>
        <color theme="1"/>
        <rFont val="ＭＳ 明朝"/>
        <family val="1"/>
        <charset val="128"/>
      </rPr>
      <t>（法人所属の場合は原則法人の長とする）</t>
    </r>
    <rPh sb="0" eb="3">
      <t>ダイヒョウシャ</t>
    </rPh>
    <rPh sb="4" eb="5">
      <t>ショク</t>
    </rPh>
    <rPh sb="6" eb="8">
      <t>シメイ</t>
    </rPh>
    <rPh sb="10" eb="12">
      <t>ホウジン</t>
    </rPh>
    <rPh sb="12" eb="14">
      <t>ショゾク</t>
    </rPh>
    <rPh sb="15" eb="17">
      <t>バアイ</t>
    </rPh>
    <rPh sb="18" eb="20">
      <t>ゲンソク</t>
    </rPh>
    <rPh sb="20" eb="22">
      <t>ホウジン</t>
    </rPh>
    <rPh sb="23" eb="24">
      <t>オサ</t>
    </rPh>
    <phoneticPr fontId="2"/>
  </si>
  <si>
    <t>(e)</t>
    <phoneticPr fontId="2"/>
  </si>
  <si>
    <t>(f)</t>
    <phoneticPr fontId="2"/>
  </si>
  <si>
    <t>４　添付書類集計表</t>
    <rPh sb="2" eb="4">
      <t>テンプ</t>
    </rPh>
    <rPh sb="4" eb="6">
      <t>ショルイ</t>
    </rPh>
    <rPh sb="6" eb="9">
      <t>シュウケイヒョウ</t>
    </rPh>
    <phoneticPr fontId="2"/>
  </si>
  <si>
    <t>①</t>
    <phoneticPr fontId="2"/>
  </si>
  <si>
    <t>②</t>
    <phoneticPr fontId="2"/>
  </si>
  <si>
    <t>④</t>
    <phoneticPr fontId="2"/>
  </si>
  <si>
    <t>⑥</t>
    <phoneticPr fontId="2"/>
  </si>
  <si>
    <t>③</t>
    <phoneticPr fontId="2"/>
  </si>
  <si>
    <t>⑤</t>
    <phoneticPr fontId="2"/>
  </si>
  <si>
    <t>合計金額
((d)+(e)+(f))</t>
    <rPh sb="0" eb="2">
      <t>ゴウケイ</t>
    </rPh>
    <rPh sb="2" eb="4">
      <t>キンガク</t>
    </rPh>
    <phoneticPr fontId="2"/>
  </si>
  <si>
    <r>
      <t>４　添付書類集計表</t>
    </r>
    <r>
      <rPr>
        <sz val="8"/>
        <color theme="1"/>
        <rFont val="ＭＳ ゴシック"/>
        <family val="3"/>
        <charset val="128"/>
      </rPr>
      <t>（「３　巡回接種における接種回数及び申請（請求）する金額」は自動で入力されます）</t>
    </r>
    <rPh sb="2" eb="4">
      <t>テンプ</t>
    </rPh>
    <rPh sb="4" eb="6">
      <t>ショルイ</t>
    </rPh>
    <rPh sb="6" eb="9">
      <t>シュウケイヒョウ</t>
    </rPh>
    <rPh sb="13" eb="15">
      <t>ジュンカイ</t>
    </rPh>
    <rPh sb="15" eb="17">
      <t>セッシュ</t>
    </rPh>
    <rPh sb="21" eb="26">
      <t>セッシュカイスウオヨ</t>
    </rPh>
    <rPh sb="27" eb="29">
      <t>シンセイ</t>
    </rPh>
    <rPh sb="30" eb="32">
      <t>セイキュウ</t>
    </rPh>
    <rPh sb="35" eb="37">
      <t>キンガク</t>
    </rPh>
    <rPh sb="39" eb="41">
      <t>ジドウ</t>
    </rPh>
    <rPh sb="42" eb="44">
      <t>ニュウリョク</t>
    </rPh>
    <phoneticPr fontId="2"/>
  </si>
  <si>
    <t>添付書類枚数</t>
    <rPh sb="0" eb="2">
      <t>テンプ</t>
    </rPh>
    <rPh sb="2" eb="4">
      <t>ショルイ</t>
    </rPh>
    <rPh sb="4" eb="6">
      <t>マイスウ</t>
    </rPh>
    <phoneticPr fontId="2"/>
  </si>
  <si>
    <t>１回目接種回数</t>
    <rPh sb="1" eb="3">
      <t>カイメ</t>
    </rPh>
    <rPh sb="3" eb="5">
      <t>セッシュ</t>
    </rPh>
    <rPh sb="5" eb="7">
      <t>カイスウ</t>
    </rPh>
    <phoneticPr fontId="2"/>
  </si>
  <si>
    <t>２回目接種回数</t>
    <rPh sb="1" eb="3">
      <t>カイメ</t>
    </rPh>
    <rPh sb="3" eb="5">
      <t>セッシュ</t>
    </rPh>
    <rPh sb="5" eb="7">
      <t>カイスウ</t>
    </rPh>
    <phoneticPr fontId="2"/>
  </si>
  <si>
    <t>●申請（請求）金額（自動で入力されます）</t>
    <rPh sb="1" eb="3">
      <t>シンセイ</t>
    </rPh>
    <rPh sb="4" eb="6">
      <t>セイキュウ</t>
    </rPh>
    <rPh sb="7" eb="9">
      <t>キンガク</t>
    </rPh>
    <rPh sb="10" eb="12">
      <t>ジドウ</t>
    </rPh>
    <rPh sb="13" eb="15">
      <t>ニュウリョク</t>
    </rPh>
    <phoneticPr fontId="2"/>
  </si>
  <si>
    <t>接種回数× 1,000円</t>
    <rPh sb="0" eb="2">
      <t>セッシュ</t>
    </rPh>
    <rPh sb="2" eb="4">
      <t>カイスウ</t>
    </rPh>
    <rPh sb="11" eb="12">
      <t>エン</t>
    </rPh>
    <phoneticPr fontId="2"/>
  </si>
  <si>
    <t>接種回数×10,000円</t>
    <rPh sb="0" eb="2">
      <t>セッシュ</t>
    </rPh>
    <rPh sb="2" eb="4">
      <t>カイスウ</t>
    </rPh>
    <rPh sb="11" eb="12">
      <t>エン</t>
    </rPh>
    <phoneticPr fontId="2"/>
  </si>
  <si>
    <t>合計申請（請求）金額</t>
    <rPh sb="0" eb="2">
      <t>ゴウケイ</t>
    </rPh>
    <rPh sb="2" eb="4">
      <t>シンセイ</t>
    </rPh>
    <rPh sb="5" eb="7">
      <t>セイキュウ</t>
    </rPh>
    <rPh sb="8" eb="10">
      <t>キンガク</t>
    </rPh>
    <phoneticPr fontId="2"/>
  </si>
  <si>
    <t>個別接種に係る金額</t>
    <rPh sb="0" eb="2">
      <t>コベツ</t>
    </rPh>
    <rPh sb="2" eb="4">
      <t>セッシュ</t>
    </rPh>
    <rPh sb="5" eb="6">
      <t>カカ</t>
    </rPh>
    <rPh sb="7" eb="9">
      <t>キンガク</t>
    </rPh>
    <phoneticPr fontId="2"/>
  </si>
  <si>
    <t>障害児施設等への巡回接種に係る金額</t>
    <rPh sb="0" eb="2">
      <t>ショウガイ</t>
    </rPh>
    <rPh sb="2" eb="3">
      <t>ジ</t>
    </rPh>
    <rPh sb="3" eb="5">
      <t>シセツ</t>
    </rPh>
    <rPh sb="5" eb="6">
      <t>トウ</t>
    </rPh>
    <rPh sb="8" eb="10">
      <t>ジュンカイ</t>
    </rPh>
    <rPh sb="10" eb="12">
      <t>セッシュ</t>
    </rPh>
    <rPh sb="13" eb="14">
      <t>カカ</t>
    </rPh>
    <rPh sb="15" eb="17">
      <t>キンガク</t>
    </rPh>
    <phoneticPr fontId="2"/>
  </si>
  <si>
    <t>在宅の障害児等への巡回接種に係る金額</t>
    <rPh sb="0" eb="2">
      <t>ザイタク</t>
    </rPh>
    <rPh sb="3" eb="5">
      <t>ショウガイ</t>
    </rPh>
    <rPh sb="5" eb="6">
      <t>ジ</t>
    </rPh>
    <rPh sb="6" eb="7">
      <t>ナド</t>
    </rPh>
    <rPh sb="7" eb="8">
      <t>コウトウ</t>
    </rPh>
    <rPh sb="9" eb="11">
      <t>ジュンカイ</t>
    </rPh>
    <rPh sb="11" eb="13">
      <t>セッシュ</t>
    </rPh>
    <rPh sb="14" eb="15">
      <t>カカ</t>
    </rPh>
    <rPh sb="16" eb="18">
      <t>キンガク</t>
    </rPh>
    <phoneticPr fontId="2"/>
  </si>
  <si>
    <t>月</t>
  </si>
  <si>
    <t>月</t>
    <rPh sb="0" eb="1">
      <t>ツキ</t>
    </rPh>
    <phoneticPr fontId="2"/>
  </si>
  <si>
    <t>日</t>
  </si>
  <si>
    <t>月</t>
    <rPh sb="0" eb="1">
      <t>ガツ</t>
    </rPh>
    <phoneticPr fontId="2"/>
  </si>
  <si>
    <t>日</t>
    <rPh sb="0" eb="1">
      <t>ニチ</t>
    </rPh>
    <phoneticPr fontId="2"/>
  </si>
  <si>
    <t>名</t>
    <rPh sb="0" eb="1">
      <t>メイ</t>
    </rPh>
    <phoneticPr fontId="2"/>
  </si>
  <si>
    <t>接種人数</t>
    <rPh sb="0" eb="2">
      <t>セッシュ</t>
    </rPh>
    <rPh sb="2" eb="4">
      <t>ニンズウ</t>
    </rPh>
    <phoneticPr fontId="2"/>
  </si>
  <si>
    <t>何回目接種か</t>
    <rPh sb="0" eb="3">
      <t>ナンカイメ</t>
    </rPh>
    <rPh sb="3" eb="5">
      <t>セッシュ</t>
    </rPh>
    <phoneticPr fontId="2"/>
  </si>
  <si>
    <t>回目</t>
    <rPh sb="0" eb="2">
      <t>カイメ</t>
    </rPh>
    <phoneticPr fontId="2"/>
  </si>
  <si>
    <t>個別接種回数計算書</t>
    <phoneticPr fontId="2"/>
  </si>
  <si>
    <t>以下のとおり個別接種を実施しました。</t>
    <rPh sb="0" eb="2">
      <t>イカ</t>
    </rPh>
    <rPh sb="6" eb="8">
      <t>コベツ</t>
    </rPh>
    <rPh sb="8" eb="10">
      <t>セッシュ</t>
    </rPh>
    <rPh sb="11" eb="13">
      <t>ジッシ</t>
    </rPh>
    <phoneticPr fontId="2"/>
  </si>
  <si>
    <t>接種年月日</t>
    <rPh sb="0" eb="2">
      <t>セッシュ</t>
    </rPh>
    <rPh sb="2" eb="5">
      <t>ネンガッピ</t>
    </rPh>
    <phoneticPr fontId="2"/>
  </si>
  <si>
    <t>個別接種
回数</t>
    <rPh sb="0" eb="2">
      <t>コベツ</t>
    </rPh>
    <rPh sb="2" eb="4">
      <t>セッシュ</t>
    </rPh>
    <rPh sb="5" eb="7">
      <t>カイスウ</t>
    </rPh>
    <phoneticPr fontId="2"/>
  </si>
  <si>
    <t>何回目接種か</t>
    <rPh sb="0" eb="3">
      <t>ナンカイメ</t>
    </rPh>
    <rPh sb="3" eb="5">
      <t>セッシュ</t>
    </rPh>
    <phoneticPr fontId="2"/>
  </si>
  <si>
    <t>令和</t>
    <rPh sb="0" eb="2">
      <t>レイワ</t>
    </rPh>
    <phoneticPr fontId="2"/>
  </si>
  <si>
    <t>年</t>
    <rPh sb="0" eb="1">
      <t>ネン</t>
    </rPh>
    <phoneticPr fontId="2"/>
  </si>
  <si>
    <t>回目接種</t>
    <rPh sb="0" eb="2">
      <t>カイメ</t>
    </rPh>
    <rPh sb="2" eb="4">
      <t>セッシュ</t>
    </rPh>
    <phoneticPr fontId="2"/>
  </si>
  <si>
    <t>名</t>
    <rPh sb="0" eb="1">
      <t>ナ</t>
    </rPh>
    <phoneticPr fontId="2"/>
  </si>
  <si>
    <t>名</t>
    <rPh sb="0" eb="1">
      <t>メイ</t>
    </rPh>
    <phoneticPr fontId="2"/>
  </si>
  <si>
    <t>回</t>
    <rPh sb="0" eb="1">
      <t>カイ</t>
    </rPh>
    <phoneticPr fontId="2"/>
  </si>
  <si>
    <t>合計接種回数</t>
    <rPh sb="0" eb="2">
      <t>ゴウケイ</t>
    </rPh>
    <rPh sb="2" eb="4">
      <t>セッシュ</t>
    </rPh>
    <rPh sb="4" eb="6">
      <t>カイスウ</t>
    </rPh>
    <phoneticPr fontId="2"/>
  </si>
  <si>
    <t>１回目接種回数計</t>
    <rPh sb="1" eb="3">
      <t>カイメ</t>
    </rPh>
    <rPh sb="3" eb="5">
      <t>セッシュ</t>
    </rPh>
    <rPh sb="5" eb="7">
      <t>カイスウ</t>
    </rPh>
    <rPh sb="7" eb="8">
      <t>ケイ</t>
    </rPh>
    <phoneticPr fontId="2"/>
  </si>
  <si>
    <t>２回目接種回数計</t>
    <rPh sb="1" eb="3">
      <t>カイメ</t>
    </rPh>
    <rPh sb="3" eb="5">
      <t>セッシュ</t>
    </rPh>
    <rPh sb="5" eb="7">
      <t>カイスウ</t>
    </rPh>
    <rPh sb="7" eb="8">
      <t>ケイ</t>
    </rPh>
    <phoneticPr fontId="2"/>
  </si>
  <si>
    <t>〇個別接種回数</t>
    <rPh sb="1" eb="3">
      <t>コベツ</t>
    </rPh>
    <rPh sb="3" eb="5">
      <t>セッシュ</t>
    </rPh>
    <rPh sb="5" eb="7">
      <t>カイスウ</t>
    </rPh>
    <phoneticPr fontId="2"/>
  </si>
  <si>
    <t>接種月年日</t>
    <rPh sb="0" eb="2">
      <t>セッシュ</t>
    </rPh>
    <rPh sb="2" eb="3">
      <t>ツキ</t>
    </rPh>
    <rPh sb="3" eb="4">
      <t>ネン</t>
    </rPh>
    <rPh sb="4" eb="5">
      <t>ヒ</t>
    </rPh>
    <phoneticPr fontId="2"/>
  </si>
  <si>
    <t>年</t>
    <rPh sb="0" eb="1">
      <t>ネン</t>
    </rPh>
    <phoneticPr fontId="2"/>
  </si>
  <si>
    <t>令和</t>
    <rPh sb="0" eb="2">
      <t>レイワ</t>
    </rPh>
    <phoneticPr fontId="2"/>
  </si>
  <si>
    <t>―</t>
    <phoneticPr fontId="2"/>
  </si>
  <si>
    <t>重複フラグ</t>
    <rPh sb="0" eb="2">
      <t>チョウフク</t>
    </rPh>
    <phoneticPr fontId="2"/>
  </si>
  <si>
    <t>corona-v-seshu@pref.aichi.lg.jp</t>
    <phoneticPr fontId="2"/>
  </si>
  <si>
    <t>１　申請者情報</t>
    <phoneticPr fontId="2"/>
  </si>
  <si>
    <t>医療機関名称フリガナ</t>
    <phoneticPr fontId="2"/>
  </si>
  <si>
    <t>申請に関する担当者</t>
    <phoneticPr fontId="2"/>
  </si>
  <si>
    <t>担当者連絡先</t>
    <phoneticPr fontId="2"/>
  </si>
  <si>
    <t>２　振込先口座</t>
    <phoneticPr fontId="2"/>
  </si>
  <si>
    <r>
      <t xml:space="preserve">医療機関名称
</t>
    </r>
    <r>
      <rPr>
        <sz val="8"/>
        <color theme="1"/>
        <rFont val="ＭＳ 明朝"/>
        <family val="1"/>
        <charset val="128"/>
      </rPr>
      <t>（法人所属医療機関様は法人名（医療法人等）から記載してください）</t>
    </r>
    <phoneticPr fontId="2"/>
  </si>
  <si>
    <r>
      <t xml:space="preserve">医療機関コード
</t>
    </r>
    <r>
      <rPr>
        <sz val="8"/>
        <color theme="1"/>
        <rFont val="ＭＳ 明朝"/>
        <family val="1"/>
        <charset val="128"/>
      </rPr>
      <t>（10桁で入力してください）</t>
    </r>
    <phoneticPr fontId="2"/>
  </si>
  <si>
    <r>
      <t xml:space="preserve">代表者の職・氏名
</t>
    </r>
    <r>
      <rPr>
        <sz val="8"/>
        <color theme="1"/>
        <rFont val="ＭＳ 明朝"/>
        <family val="1"/>
        <charset val="128"/>
      </rPr>
      <t>（法人所属医療機関様は理事長名を記載いただくか委任状を提出してください）</t>
    </r>
    <phoneticPr fontId="2"/>
  </si>
  <si>
    <r>
      <t xml:space="preserve">金融機関コード・名称
</t>
    </r>
    <r>
      <rPr>
        <sz val="8"/>
        <color theme="1"/>
        <rFont val="ＭＳ 明朝"/>
        <family val="1"/>
        <charset val="128"/>
      </rPr>
      <t>（金融機関コードは４桁で入力してください（３桁以下の場合は自動的に「0」が追記されます））
（金融機関種類はリストから選択してください）</t>
    </r>
    <phoneticPr fontId="2"/>
  </si>
  <si>
    <r>
      <t xml:space="preserve">支店コード・名称
</t>
    </r>
    <r>
      <rPr>
        <sz val="8"/>
        <color theme="1"/>
        <rFont val="ＭＳ 明朝"/>
        <family val="1"/>
        <charset val="128"/>
      </rPr>
      <t>（支店コードは３桁で入力してください（２桁以下の場合は自動的に「0」が追記されます））
（本店の場合は「本店」等と入力し、リストから本店を選択してください）
（支店種類はリストから選択してください）</t>
    </r>
    <phoneticPr fontId="2"/>
  </si>
  <si>
    <r>
      <t xml:space="preserve">口座種別
</t>
    </r>
    <r>
      <rPr>
        <sz val="8"/>
        <color theme="1"/>
        <rFont val="ＭＳ 明朝"/>
        <family val="1"/>
        <charset val="128"/>
      </rPr>
      <t>（普通か当座かリストから選択してください）</t>
    </r>
    <phoneticPr fontId="2"/>
  </si>
  <si>
    <r>
      <t xml:space="preserve">口座番号
</t>
    </r>
    <r>
      <rPr>
        <sz val="8"/>
        <color theme="1"/>
        <rFont val="ＭＳ 明朝"/>
        <family val="1"/>
        <charset val="128"/>
      </rPr>
      <t>（７桁で入力してください（６桁以下の場合は自動的に「0」が追記されます））</t>
    </r>
    <phoneticPr fontId="2"/>
  </si>
  <si>
    <t>支店コード</t>
    <rPh sb="0" eb="2">
      <t>シテン</t>
    </rPh>
    <phoneticPr fontId="2"/>
  </si>
  <si>
    <t>口座番号</t>
    <rPh sb="0" eb="2">
      <t>コウザ</t>
    </rPh>
    <rPh sb="2" eb="4">
      <t>バンゴウ</t>
    </rPh>
    <phoneticPr fontId="2"/>
  </si>
  <si>
    <t>金融機関コード</t>
    <rPh sb="0" eb="2">
      <t>キンユウ</t>
    </rPh>
    <rPh sb="2" eb="4">
      <t>キカン</t>
    </rPh>
    <phoneticPr fontId="2"/>
  </si>
  <si>
    <t>重複件数</t>
    <rPh sb="0" eb="2">
      <t>チョウフク</t>
    </rPh>
    <rPh sb="2" eb="4">
      <t>ケンスウ</t>
    </rPh>
    <phoneticPr fontId="2"/>
  </si>
  <si>
    <t>未記入件数</t>
    <rPh sb="0" eb="3">
      <t>ミキニュウ</t>
    </rPh>
    <rPh sb="3" eb="5">
      <t>ケンスウ</t>
    </rPh>
    <phoneticPr fontId="2"/>
  </si>
  <si>
    <t>愛知県新型コロナワクチン小児接種支援金交付申請書兼請求書</t>
    <rPh sb="0" eb="3">
      <t>アイチケン</t>
    </rPh>
    <rPh sb="3" eb="5">
      <t>シンガタ</t>
    </rPh>
    <rPh sb="12" eb="14">
      <t>ショウニ</t>
    </rPh>
    <rPh sb="14" eb="16">
      <t>セッシュ</t>
    </rPh>
    <rPh sb="16" eb="18">
      <t>シエン</t>
    </rPh>
    <rPh sb="18" eb="19">
      <t>キン</t>
    </rPh>
    <rPh sb="19" eb="21">
      <t>コウフ</t>
    </rPh>
    <rPh sb="21" eb="24">
      <t>シンセイショ</t>
    </rPh>
    <rPh sb="24" eb="25">
      <t>ケン</t>
    </rPh>
    <rPh sb="25" eb="28">
      <t>セイキュウショ</t>
    </rPh>
    <phoneticPr fontId="2"/>
  </si>
  <si>
    <t>個別接種</t>
    <rPh sb="0" eb="2">
      <t>コベツ</t>
    </rPh>
    <rPh sb="2" eb="4">
      <t>セッシュ</t>
    </rPh>
    <phoneticPr fontId="2"/>
  </si>
  <si>
    <t>障害児施設等への巡回接種</t>
    <phoneticPr fontId="2"/>
  </si>
  <si>
    <t>在宅の障害児への巡回接種</t>
    <phoneticPr fontId="2"/>
  </si>
  <si>
    <t>障害児施設等
への巡回接種
（接種回数）</t>
    <rPh sb="0" eb="2">
      <t>ショウガイ</t>
    </rPh>
    <rPh sb="2" eb="3">
      <t>ジ</t>
    </rPh>
    <rPh sb="3" eb="6">
      <t>シセツナド</t>
    </rPh>
    <rPh sb="9" eb="11">
      <t>ジュンカイ</t>
    </rPh>
    <rPh sb="11" eb="13">
      <t>セッシュ</t>
    </rPh>
    <rPh sb="15" eb="17">
      <t>セッシュ</t>
    </rPh>
    <rPh sb="17" eb="19">
      <t>カイスウ</t>
    </rPh>
    <phoneticPr fontId="2"/>
  </si>
  <si>
    <t>在宅の障害児等
への巡回接種
（訪問回数）</t>
    <rPh sb="0" eb="2">
      <t>ザイタク</t>
    </rPh>
    <rPh sb="3" eb="5">
      <t>ショウガイ</t>
    </rPh>
    <rPh sb="5" eb="6">
      <t>ジ</t>
    </rPh>
    <rPh sb="6" eb="7">
      <t>ナド</t>
    </rPh>
    <rPh sb="10" eb="12">
      <t>ジュンカイ</t>
    </rPh>
    <rPh sb="12" eb="14">
      <t>セッシュ</t>
    </rPh>
    <rPh sb="16" eb="18">
      <t>ホウモン</t>
    </rPh>
    <rPh sb="18" eb="20">
      <t>カイスウ</t>
    </rPh>
    <phoneticPr fontId="2"/>
  </si>
  <si>
    <t>１回目接種（訪問）回数</t>
    <rPh sb="1" eb="3">
      <t>カイメ</t>
    </rPh>
    <rPh sb="3" eb="5">
      <t>セッシュ</t>
    </rPh>
    <rPh sb="6" eb="8">
      <t>ホウモン</t>
    </rPh>
    <rPh sb="9" eb="11">
      <t>カイスウ</t>
    </rPh>
    <phoneticPr fontId="2"/>
  </si>
  <si>
    <t>ここから下は、入力の必要はありません。このエクセルファイルを保存し、提出してください。</t>
    <rPh sb="4" eb="5">
      <t>シタ</t>
    </rPh>
    <rPh sb="7" eb="9">
      <t>ニュウリョク</t>
    </rPh>
    <rPh sb="10" eb="12">
      <t>ヒツヨウ</t>
    </rPh>
    <rPh sb="30" eb="32">
      <t>ホゾン</t>
    </rPh>
    <rPh sb="34" eb="36">
      <t>テイシュツ</t>
    </rPh>
    <phoneticPr fontId="2"/>
  </si>
  <si>
    <t>交付申請書兼請求書・個別接種回数計算書入力用シート</t>
    <rPh sb="0" eb="2">
      <t>コウフ</t>
    </rPh>
    <rPh sb="2" eb="5">
      <t>シンセイショ</t>
    </rPh>
    <rPh sb="5" eb="6">
      <t>ケン</t>
    </rPh>
    <rPh sb="6" eb="9">
      <t>セイキュウショ</t>
    </rPh>
    <rPh sb="19" eb="21">
      <t>ニュウリョク</t>
    </rPh>
    <rPh sb="21" eb="22">
      <t>ヨウ</t>
    </rPh>
    <phoneticPr fontId="2"/>
  </si>
  <si>
    <t>※このシートは編集不要です。
　入力用シートに入力すると、自動で入力されます。</t>
    <rPh sb="7" eb="9">
      <t>ヘンシュウ</t>
    </rPh>
    <rPh sb="9" eb="11">
      <t>フヨウ</t>
    </rPh>
    <rPh sb="16" eb="19">
      <t>ニュウリョクヨウ</t>
    </rPh>
    <rPh sb="23" eb="25">
      <t>ニュウリョク</t>
    </rPh>
    <rPh sb="29" eb="31">
      <t>ジドウ</t>
    </rPh>
    <rPh sb="32" eb="34">
      <t>ニュウリョク</t>
    </rPh>
    <phoneticPr fontId="2"/>
  </si>
  <si>
    <t>（内訳）
重症心身障害児（回）</t>
    <rPh sb="1" eb="3">
      <t>ウチワケ</t>
    </rPh>
    <rPh sb="5" eb="12">
      <t>ジュウショウシンシンショウガイジ</t>
    </rPh>
    <rPh sb="13" eb="14">
      <t>カイ</t>
    </rPh>
    <phoneticPr fontId="2"/>
  </si>
  <si>
    <t xml:space="preserve">
その他（回）</t>
    <rPh sb="3" eb="4">
      <t>タ</t>
    </rPh>
    <rPh sb="5" eb="6">
      <t>カイ</t>
    </rPh>
    <phoneticPr fontId="2"/>
  </si>
  <si>
    <t>個別接種回数集計表</t>
    <rPh sb="0" eb="2">
      <t>コベツ</t>
    </rPh>
    <rPh sb="2" eb="4">
      <t>セッシュ</t>
    </rPh>
    <rPh sb="4" eb="6">
      <t>カイスウ</t>
    </rPh>
    <rPh sb="6" eb="8">
      <t>シュウケイ</t>
    </rPh>
    <rPh sb="8" eb="9">
      <t>ヒョウ</t>
    </rPh>
    <phoneticPr fontId="2"/>
  </si>
  <si>
    <t>●下の個別接種回数集計表に個別接種回数を入力してください。（※巡回接種の回数も含めてください）</t>
    <rPh sb="1" eb="2">
      <t>シタ</t>
    </rPh>
    <rPh sb="3" eb="9">
      <t>コベツセッシュカイスウ</t>
    </rPh>
    <rPh sb="9" eb="12">
      <t>シュウケイヒョウ</t>
    </rPh>
    <rPh sb="13" eb="15">
      <t>コベツ</t>
    </rPh>
    <rPh sb="15" eb="17">
      <t>セッシュ</t>
    </rPh>
    <rPh sb="17" eb="19">
      <t>カイスウ</t>
    </rPh>
    <rPh sb="20" eb="22">
      <t>ニュウリョク</t>
    </rPh>
    <phoneticPr fontId="2"/>
  </si>
  <si>
    <r>
      <t xml:space="preserve">A.個別接種
</t>
    </r>
    <r>
      <rPr>
        <sz val="8"/>
        <color theme="1"/>
        <rFont val="ＭＳ 明朝"/>
        <family val="1"/>
        <charset val="128"/>
      </rPr>
      <t>（下にある個別接種回数集計表に入力することで自動計算されます。）</t>
    </r>
    <phoneticPr fontId="2"/>
  </si>
  <si>
    <t>巡回接種した施設数</t>
    <rPh sb="0" eb="2">
      <t>ジュンカイ</t>
    </rPh>
    <rPh sb="2" eb="4">
      <t>セッシュ</t>
    </rPh>
    <rPh sb="6" eb="8">
      <t>シセツ</t>
    </rPh>
    <rPh sb="8" eb="9">
      <t>カズ</t>
    </rPh>
    <phoneticPr fontId="2"/>
  </si>
  <si>
    <r>
      <t xml:space="preserve">B.障害児施設等への巡回接種
</t>
    </r>
    <r>
      <rPr>
        <sz val="8"/>
        <color theme="1"/>
        <rFont val="ＭＳ 明朝"/>
        <family val="1"/>
        <charset val="128"/>
      </rPr>
      <t>（添付書類枚数は、施設接種分の巡回接種証明書兼同意書の合計枚数を記入してください）
（巡回接種した施設数の合計を、右の欄に記入してください）</t>
    </r>
    <rPh sb="16" eb="18">
      <t>テンプ</t>
    </rPh>
    <rPh sb="18" eb="20">
      <t>ショルイ</t>
    </rPh>
    <rPh sb="20" eb="22">
      <t>マイスウ</t>
    </rPh>
    <rPh sb="24" eb="26">
      <t>シセツ</t>
    </rPh>
    <rPh sb="26" eb="28">
      <t>セッシュ</t>
    </rPh>
    <rPh sb="28" eb="29">
      <t>フン</t>
    </rPh>
    <rPh sb="30" eb="32">
      <t>ジュンカイ</t>
    </rPh>
    <rPh sb="32" eb="34">
      <t>セッシュ</t>
    </rPh>
    <rPh sb="34" eb="37">
      <t>ショウメイショ</t>
    </rPh>
    <rPh sb="37" eb="38">
      <t>ケン</t>
    </rPh>
    <rPh sb="38" eb="41">
      <t>ドウイショ</t>
    </rPh>
    <rPh sb="42" eb="44">
      <t>ゴウケイ</t>
    </rPh>
    <rPh sb="44" eb="46">
      <t>マイスウ</t>
    </rPh>
    <rPh sb="47" eb="49">
      <t>キニュウ</t>
    </rPh>
    <rPh sb="58" eb="62">
      <t>ジュンカイセッシュ</t>
    </rPh>
    <rPh sb="64" eb="66">
      <t>シセツ</t>
    </rPh>
    <rPh sb="66" eb="67">
      <t>カズ</t>
    </rPh>
    <rPh sb="68" eb="70">
      <t>ゴウケイ</t>
    </rPh>
    <rPh sb="72" eb="73">
      <t>ミギ</t>
    </rPh>
    <rPh sb="74" eb="75">
      <t>ラン</t>
    </rPh>
    <rPh sb="76" eb="78">
      <t>キニュウ</t>
    </rPh>
    <phoneticPr fontId="2"/>
  </si>
  <si>
    <t>口座カナ</t>
    <rPh sb="0" eb="2">
      <t>コウザ</t>
    </rPh>
    <phoneticPr fontId="2"/>
  </si>
  <si>
    <t>口座(漢字)</t>
    <rPh sb="0" eb="2">
      <t>コウザ</t>
    </rPh>
    <rPh sb="3" eb="5">
      <t>カンジ</t>
    </rPh>
    <phoneticPr fontId="2"/>
  </si>
  <si>
    <r>
      <t xml:space="preserve">医療機関所在地
</t>
    </r>
    <r>
      <rPr>
        <sz val="8"/>
        <color theme="1"/>
        <rFont val="ＭＳ 明朝"/>
        <family val="1"/>
        <charset val="128"/>
      </rPr>
      <t>（市町村名から入力してください）</t>
    </r>
    <phoneticPr fontId="2"/>
  </si>
  <si>
    <r>
      <t xml:space="preserve">法人所在地
</t>
    </r>
    <r>
      <rPr>
        <b/>
        <sz val="10"/>
        <color theme="1"/>
        <rFont val="ＭＳ 明朝"/>
        <family val="1"/>
        <charset val="128"/>
      </rPr>
      <t>（法人の場合のみ入力してください）</t>
    </r>
    <rPh sb="0" eb="2">
      <t>ホウジン</t>
    </rPh>
    <rPh sb="7" eb="9">
      <t>ホウジン</t>
    </rPh>
    <rPh sb="10" eb="12">
      <t>バアイ</t>
    </rPh>
    <rPh sb="14" eb="16">
      <t>ニュウリョク</t>
    </rPh>
    <phoneticPr fontId="2"/>
  </si>
  <si>
    <r>
      <t xml:space="preserve">法人所在地
</t>
    </r>
    <r>
      <rPr>
        <sz val="9"/>
        <color theme="1"/>
        <rFont val="ＭＳ 明朝"/>
        <family val="1"/>
        <charset val="128"/>
      </rPr>
      <t>（法人所属の場合のみ記載）</t>
    </r>
    <rPh sb="0" eb="2">
      <t>ホウジン</t>
    </rPh>
    <rPh sb="2" eb="4">
      <t>ショザイ</t>
    </rPh>
    <rPh sb="4" eb="5">
      <t>チ</t>
    </rPh>
    <rPh sb="7" eb="9">
      <t>ホウジン</t>
    </rPh>
    <rPh sb="9" eb="11">
      <t>ショゾク</t>
    </rPh>
    <rPh sb="12" eb="14">
      <t>バアイ</t>
    </rPh>
    <rPh sb="16" eb="18">
      <t>キサイ</t>
    </rPh>
    <phoneticPr fontId="2"/>
  </si>
  <si>
    <t>　愛知県新型コロナワクチン小児接種支援金の交付を受けたいので、同交付要綱第５条の規定により、下記のとおり申請します。</t>
    <rPh sb="21" eb="23">
      <t>コウフ</t>
    </rPh>
    <rPh sb="24" eb="25">
      <t>ウ</t>
    </rPh>
    <rPh sb="31" eb="32">
      <t>ドウ</t>
    </rPh>
    <rPh sb="32" eb="34">
      <t>コウフ</t>
    </rPh>
    <rPh sb="34" eb="36">
      <t>ヨウコウ</t>
    </rPh>
    <rPh sb="36" eb="37">
      <t>ダイ</t>
    </rPh>
    <rPh sb="38" eb="39">
      <t>ジョウ</t>
    </rPh>
    <rPh sb="40" eb="42">
      <t>キテイ</t>
    </rPh>
    <rPh sb="46" eb="48">
      <t>カキ</t>
    </rPh>
    <rPh sb="52" eb="54">
      <t>シンセイ</t>
    </rPh>
    <phoneticPr fontId="2"/>
  </si>
  <si>
    <r>
      <t xml:space="preserve">口座名義
</t>
    </r>
    <r>
      <rPr>
        <sz val="8"/>
        <color theme="1"/>
        <rFont val="ＭＳ 明朝"/>
        <family val="1"/>
        <charset val="128"/>
      </rPr>
      <t>(口座名義が申請者と異なる場合は、委任状が必要となります。)</t>
    </r>
    <phoneticPr fontId="2"/>
  </si>
  <si>
    <t>水色の部分は入力してください。
ピンク色の部分はリストから選択してください。なお、このシート以外は、入力不要です。</t>
    <rPh sb="0" eb="2">
      <t>ミズイロ</t>
    </rPh>
    <rPh sb="3" eb="5">
      <t>ブブン</t>
    </rPh>
    <rPh sb="6" eb="8">
      <t>ニュウリョク</t>
    </rPh>
    <rPh sb="19" eb="20">
      <t>イロ</t>
    </rPh>
    <rPh sb="21" eb="23">
      <t>ブブン</t>
    </rPh>
    <rPh sb="29" eb="31">
      <t>センタク</t>
    </rPh>
    <rPh sb="46" eb="48">
      <t>イガイ</t>
    </rPh>
    <rPh sb="50" eb="52">
      <t>ニュウリョク</t>
    </rPh>
    <rPh sb="52" eb="54">
      <t>フヨウ</t>
    </rPh>
    <phoneticPr fontId="2"/>
  </si>
  <si>
    <t xml:space="preserve"> 印刷用フィルター</t>
    <rPh sb="1" eb="4">
      <t>インサツヨウ</t>
    </rPh>
    <phoneticPr fontId="2"/>
  </si>
  <si>
    <t>　　　</t>
    <phoneticPr fontId="2"/>
  </si>
  <si>
    <t>⑦</t>
    <phoneticPr fontId="2"/>
  </si>
  <si>
    <t>⑧</t>
    <phoneticPr fontId="2"/>
  </si>
  <si>
    <t>⑨</t>
    <phoneticPr fontId="2"/>
  </si>
  <si>
    <t>３回目接種回数計</t>
    <rPh sb="1" eb="3">
      <t>カイメ</t>
    </rPh>
    <rPh sb="3" eb="5">
      <t>セッシュ</t>
    </rPh>
    <rPh sb="5" eb="7">
      <t>カイスウ</t>
    </rPh>
    <rPh sb="7" eb="8">
      <t>ケイ</t>
    </rPh>
    <phoneticPr fontId="2"/>
  </si>
  <si>
    <r>
      <t xml:space="preserve">C.在宅の障害児への巡回接種
</t>
    </r>
    <r>
      <rPr>
        <sz val="8"/>
        <color theme="1"/>
        <rFont val="ＭＳ 明朝"/>
        <family val="1"/>
        <charset val="128"/>
      </rPr>
      <t xml:space="preserve">（添付書類枚数は１回目、２回目、３回目
接種回数の合計となります。）
（巡回接種兼同意書にチェックした接種対象者の種類を右の内訳欄に記入してください）
</t>
    </r>
    <rPh sb="2" eb="4">
      <t>ザイタク</t>
    </rPh>
    <rPh sb="5" eb="7">
      <t>ショウガイ</t>
    </rPh>
    <rPh sb="7" eb="8">
      <t>ジ</t>
    </rPh>
    <rPh sb="10" eb="12">
      <t>ジュンカイ</t>
    </rPh>
    <rPh sb="12" eb="14">
      <t>セッシュ</t>
    </rPh>
    <rPh sb="24" eb="26">
      <t>カイメ</t>
    </rPh>
    <rPh sb="28" eb="30">
      <t>カイメ</t>
    </rPh>
    <rPh sb="32" eb="34">
      <t>カイメ</t>
    </rPh>
    <rPh sb="35" eb="37">
      <t>セッシュ</t>
    </rPh>
    <rPh sb="37" eb="39">
      <t>カイスウ</t>
    </rPh>
    <rPh sb="40" eb="42">
      <t>ゴウケイ</t>
    </rPh>
    <rPh sb="51" eb="55">
      <t>ジュンカイセッシュ</t>
    </rPh>
    <rPh sb="55" eb="56">
      <t>ケン</t>
    </rPh>
    <rPh sb="56" eb="59">
      <t>ドウイショ</t>
    </rPh>
    <rPh sb="66" eb="68">
      <t>セッシュ</t>
    </rPh>
    <rPh sb="68" eb="70">
      <t>タイショウ</t>
    </rPh>
    <rPh sb="70" eb="71">
      <t>シャ</t>
    </rPh>
    <rPh sb="72" eb="74">
      <t>シュルイ</t>
    </rPh>
    <rPh sb="75" eb="76">
      <t>ミギ</t>
    </rPh>
    <rPh sb="77" eb="79">
      <t>ウチワケ</t>
    </rPh>
    <rPh sb="79" eb="80">
      <t>ラン</t>
    </rPh>
    <rPh sb="81" eb="83">
      <t>キニュウ</t>
    </rPh>
    <phoneticPr fontId="2"/>
  </si>
  <si>
    <t>医療機関名</t>
    <rPh sb="0" eb="2">
      <t>イリョウ</t>
    </rPh>
    <rPh sb="2" eb="5">
      <t>キカンメイ</t>
    </rPh>
    <phoneticPr fontId="2"/>
  </si>
  <si>
    <t>４回目接種回数計</t>
    <rPh sb="1" eb="3">
      <t>カイメ</t>
    </rPh>
    <rPh sb="3" eb="5">
      <t>セッシュ</t>
    </rPh>
    <rPh sb="5" eb="7">
      <t>カイスウ</t>
    </rPh>
    <rPh sb="7" eb="8">
      <t>ケイ</t>
    </rPh>
    <phoneticPr fontId="2"/>
  </si>
  <si>
    <t>３回目接種回数</t>
    <rPh sb="1" eb="3">
      <t>カイメ</t>
    </rPh>
    <rPh sb="3" eb="5">
      <t>セッシュ</t>
    </rPh>
    <rPh sb="5" eb="7">
      <t>カイスウ</t>
    </rPh>
    <phoneticPr fontId="2"/>
  </si>
  <si>
    <t>４回目接種回数</t>
    <rPh sb="1" eb="3">
      <t>カイメ</t>
    </rPh>
    <rPh sb="3" eb="5">
      <t>セッシュ</t>
    </rPh>
    <rPh sb="5" eb="7">
      <t>カイスウ</t>
    </rPh>
    <phoneticPr fontId="2"/>
  </si>
  <si>
    <t>５回目接種回数</t>
    <rPh sb="1" eb="3">
      <t>カイメ</t>
    </rPh>
    <rPh sb="3" eb="5">
      <t>セッシュ</t>
    </rPh>
    <rPh sb="5" eb="7">
      <t>カイスウ</t>
    </rPh>
    <phoneticPr fontId="2"/>
  </si>
  <si>
    <t>６回目接種回数</t>
    <rPh sb="1" eb="3">
      <t>カイメ</t>
    </rPh>
    <rPh sb="3" eb="5">
      <t>セッシュ</t>
    </rPh>
    <rPh sb="5" eb="7">
      <t>カイスウ</t>
    </rPh>
    <phoneticPr fontId="2"/>
  </si>
  <si>
    <t>２回目接種（訪問）回数</t>
    <rPh sb="1" eb="3">
      <t>カイメ</t>
    </rPh>
    <rPh sb="3" eb="5">
      <t>セッシュ</t>
    </rPh>
    <rPh sb="9" eb="11">
      <t>カイスウ</t>
    </rPh>
    <phoneticPr fontId="2"/>
  </si>
  <si>
    <t>３回目接種（訪問）回数</t>
    <rPh sb="1" eb="3">
      <t>カイメ</t>
    </rPh>
    <rPh sb="3" eb="5">
      <t>セッシュ</t>
    </rPh>
    <rPh sb="9" eb="11">
      <t>カイスウ</t>
    </rPh>
    <phoneticPr fontId="2"/>
  </si>
  <si>
    <t>４回目接種（訪問）回数</t>
    <rPh sb="1" eb="3">
      <t>カイメ</t>
    </rPh>
    <rPh sb="3" eb="5">
      <t>セッシュ</t>
    </rPh>
    <rPh sb="9" eb="11">
      <t>カイスウ</t>
    </rPh>
    <phoneticPr fontId="2"/>
  </si>
  <si>
    <t>５回目接種（訪問）回数</t>
    <rPh sb="1" eb="3">
      <t>カイメ</t>
    </rPh>
    <rPh sb="3" eb="5">
      <t>セッシュ</t>
    </rPh>
    <rPh sb="9" eb="11">
      <t>カイスウ</t>
    </rPh>
    <phoneticPr fontId="2"/>
  </si>
  <si>
    <t>６回目接種（訪問）回数</t>
    <rPh sb="1" eb="3">
      <t>カイメ</t>
    </rPh>
    <rPh sb="3" eb="5">
      <t>セッシュ</t>
    </rPh>
    <rPh sb="9" eb="11">
      <t>カイスウ</t>
    </rPh>
    <phoneticPr fontId="2"/>
  </si>
  <si>
    <t>５回目接種回数計</t>
    <rPh sb="1" eb="3">
      <t>カイメ</t>
    </rPh>
    <rPh sb="3" eb="5">
      <t>セッシュ</t>
    </rPh>
    <rPh sb="5" eb="7">
      <t>カイスウ</t>
    </rPh>
    <rPh sb="7" eb="8">
      <t>ケイ</t>
    </rPh>
    <phoneticPr fontId="2"/>
  </si>
  <si>
    <t>６回目接種回数計</t>
    <rPh sb="1" eb="3">
      <t>カイメ</t>
    </rPh>
    <rPh sb="3" eb="5">
      <t>セッシュ</t>
    </rPh>
    <rPh sb="5" eb="7">
      <t>カイスウ</t>
    </rPh>
    <rPh sb="7" eb="8">
      <t>ケイ</t>
    </rPh>
    <phoneticPr fontId="2"/>
  </si>
  <si>
    <t>１回目</t>
    <rPh sb="1" eb="3">
      <t>カイメ</t>
    </rPh>
    <phoneticPr fontId="2"/>
  </si>
  <si>
    <t>添付書類枚数</t>
    <rPh sb="0" eb="4">
      <t>テンプショルイ</t>
    </rPh>
    <rPh sb="4" eb="6">
      <t>マイスウ</t>
    </rPh>
    <phoneticPr fontId="2"/>
  </si>
  <si>
    <t>２回目</t>
    <rPh sb="1" eb="3">
      <t>カイメ</t>
    </rPh>
    <phoneticPr fontId="2"/>
  </si>
  <si>
    <t>３回目</t>
    <rPh sb="1" eb="3">
      <t>カイメ</t>
    </rPh>
    <phoneticPr fontId="2"/>
  </si>
  <si>
    <t>４回目</t>
    <rPh sb="1" eb="3">
      <t>カイメ</t>
    </rPh>
    <phoneticPr fontId="2"/>
  </si>
  <si>
    <t>５回目</t>
    <rPh sb="1" eb="3">
      <t>カイメ</t>
    </rPh>
    <phoneticPr fontId="2"/>
  </si>
  <si>
    <t>６回目</t>
    <rPh sb="1" eb="3">
      <t>カイメ</t>
    </rPh>
    <phoneticPr fontId="2"/>
  </si>
  <si>
    <t>⑩</t>
    <phoneticPr fontId="2"/>
  </si>
  <si>
    <t>⑪</t>
    <phoneticPr fontId="2"/>
  </si>
  <si>
    <t>⑫</t>
    <phoneticPr fontId="2"/>
  </si>
  <si>
    <t>⑬</t>
    <phoneticPr fontId="2"/>
  </si>
  <si>
    <t>⑭</t>
    <phoneticPr fontId="2"/>
  </si>
  <si>
    <t>⑮</t>
    <phoneticPr fontId="2"/>
  </si>
  <si>
    <t>⑯</t>
    <phoneticPr fontId="2"/>
  </si>
  <si>
    <t>⑰</t>
    <phoneticPr fontId="2"/>
  </si>
  <si>
    <t>⑱</t>
    <phoneticPr fontId="2"/>
  </si>
  <si>
    <t>※3　添付書類内訳の①～⑥欄を合計した回数を(a)欄に、
　　 ⑦～⑫欄を合計した回数を(b)欄に
　　 ⑬～⑱欄を合計した回数を(c)欄に記入してください。</t>
    <rPh sb="3" eb="5">
      <t>テンプ</t>
    </rPh>
    <rPh sb="5" eb="7">
      <t>ショルイ</t>
    </rPh>
    <rPh sb="7" eb="9">
      <t>ウチワケ</t>
    </rPh>
    <rPh sb="13" eb="14">
      <t>ラン</t>
    </rPh>
    <rPh sb="15" eb="17">
      <t>ゴウケイ</t>
    </rPh>
    <rPh sb="19" eb="21">
      <t>カイスウ</t>
    </rPh>
    <rPh sb="25" eb="26">
      <t>ラン</t>
    </rPh>
    <rPh sb="35" eb="36">
      <t>ラン</t>
    </rPh>
    <rPh sb="37" eb="39">
      <t>ゴウケイ</t>
    </rPh>
    <rPh sb="41" eb="43">
      <t>カイスウ</t>
    </rPh>
    <rPh sb="47" eb="48">
      <t>ラン</t>
    </rPh>
    <rPh sb="56" eb="57">
      <t>ラン</t>
    </rPh>
    <rPh sb="58" eb="60">
      <t>ゴウケイ</t>
    </rPh>
    <rPh sb="62" eb="64">
      <t>カイスウ</t>
    </rPh>
    <rPh sb="68" eb="69">
      <t>ラン</t>
    </rPh>
    <rPh sb="70" eb="72">
      <t>キニュウ</t>
    </rPh>
    <phoneticPr fontId="2"/>
  </si>
  <si>
    <t>通し番号</t>
    <rPh sb="0" eb="1">
      <t>トオ</t>
    </rPh>
    <rPh sb="2" eb="4">
      <t>バンゴウ</t>
    </rPh>
    <phoneticPr fontId="2"/>
  </si>
  <si>
    <t>申請日</t>
    <rPh sb="0" eb="2">
      <t>シンセイ</t>
    </rPh>
    <rPh sb="2" eb="3">
      <t>ヒ</t>
    </rPh>
    <phoneticPr fontId="2"/>
  </si>
  <si>
    <t>医療機関名称</t>
    <rPh sb="0" eb="2">
      <t>イリョウ</t>
    </rPh>
    <rPh sb="2" eb="4">
      <t>キカン</t>
    </rPh>
    <rPh sb="4" eb="6">
      <t>メイショウ</t>
    </rPh>
    <phoneticPr fontId="2"/>
  </si>
  <si>
    <t>医療機関所在地</t>
    <rPh sb="0" eb="2">
      <t>イリョウ</t>
    </rPh>
    <rPh sb="2" eb="4">
      <t>キカン</t>
    </rPh>
    <rPh sb="4" eb="7">
      <t>ショザイチ</t>
    </rPh>
    <phoneticPr fontId="2"/>
  </si>
  <si>
    <t>法人郵便番号</t>
    <rPh sb="0" eb="2">
      <t>ホウジン</t>
    </rPh>
    <rPh sb="2" eb="6">
      <t>ユウビンバンゴウ</t>
    </rPh>
    <phoneticPr fontId="2"/>
  </si>
  <si>
    <t>法人所在地</t>
    <rPh sb="0" eb="5">
      <t>ホウジンショザイチ</t>
    </rPh>
    <phoneticPr fontId="2"/>
  </si>
  <si>
    <t>代表者の職・氏名</t>
    <rPh sb="0" eb="3">
      <t>ダイヒョウシャ</t>
    </rPh>
    <rPh sb="4" eb="5">
      <t>ショク</t>
    </rPh>
    <rPh sb="6" eb="8">
      <t>シメイ</t>
    </rPh>
    <phoneticPr fontId="2"/>
  </si>
  <si>
    <t>Eメール
（マクロ用のため記入不用）</t>
    <rPh sb="9" eb="10">
      <t>ヨウ</t>
    </rPh>
    <rPh sb="13" eb="15">
      <t>キニュウ</t>
    </rPh>
    <rPh sb="15" eb="17">
      <t>フヨウ</t>
    </rPh>
    <phoneticPr fontId="2"/>
  </si>
  <si>
    <t>金融機関情報</t>
    <rPh sb="0" eb="2">
      <t>キンユウ</t>
    </rPh>
    <rPh sb="2" eb="4">
      <t>キカン</t>
    </rPh>
    <rPh sb="4" eb="6">
      <t>ジョウホウ</t>
    </rPh>
    <phoneticPr fontId="2"/>
  </si>
  <si>
    <t>個別接種回数計算書枚数</t>
    <rPh sb="9" eb="11">
      <t>マイスウ</t>
    </rPh>
    <phoneticPr fontId="2"/>
  </si>
  <si>
    <t>個別接種回数</t>
    <rPh sb="0" eb="2">
      <t>コベツ</t>
    </rPh>
    <rPh sb="2" eb="4">
      <t>セッシュ</t>
    </rPh>
    <rPh sb="4" eb="6">
      <t>カイスウ</t>
    </rPh>
    <phoneticPr fontId="2"/>
  </si>
  <si>
    <t>巡回接種証明書兼同意書枚数</t>
    <rPh sb="0" eb="2">
      <t>ジュンカイ</t>
    </rPh>
    <rPh sb="2" eb="4">
      <t>セッシュ</t>
    </rPh>
    <rPh sb="4" eb="7">
      <t>ショウメイショ</t>
    </rPh>
    <rPh sb="7" eb="8">
      <t>ケン</t>
    </rPh>
    <rPh sb="8" eb="11">
      <t>ドウイショ</t>
    </rPh>
    <rPh sb="11" eb="13">
      <t>マイスウ</t>
    </rPh>
    <phoneticPr fontId="2"/>
  </si>
  <si>
    <t>巡回接種
を行った
施設数</t>
    <rPh sb="0" eb="2">
      <t>ジュンカイ</t>
    </rPh>
    <rPh sb="2" eb="4">
      <t>セッシュ</t>
    </rPh>
    <rPh sb="6" eb="7">
      <t>オコナ</t>
    </rPh>
    <rPh sb="10" eb="13">
      <t>シセツスウ</t>
    </rPh>
    <phoneticPr fontId="2"/>
  </si>
  <si>
    <t>施設等への巡回接種回数</t>
    <rPh sb="0" eb="2">
      <t>シセツ</t>
    </rPh>
    <rPh sb="2" eb="3">
      <t>トウ</t>
    </rPh>
    <rPh sb="5" eb="7">
      <t>ジュンカイ</t>
    </rPh>
    <rPh sb="7" eb="9">
      <t>セッシュ</t>
    </rPh>
    <rPh sb="9" eb="11">
      <t>カイスウ</t>
    </rPh>
    <phoneticPr fontId="2"/>
  </si>
  <si>
    <t>巡回接種を行った在宅者数</t>
    <rPh sb="0" eb="2">
      <t>ジュンカイ</t>
    </rPh>
    <rPh sb="2" eb="4">
      <t>セッシュ</t>
    </rPh>
    <rPh sb="5" eb="6">
      <t>オコナ</t>
    </rPh>
    <rPh sb="8" eb="10">
      <t>ザイタク</t>
    </rPh>
    <rPh sb="10" eb="11">
      <t>シャ</t>
    </rPh>
    <rPh sb="11" eb="12">
      <t>スウ</t>
    </rPh>
    <phoneticPr fontId="2"/>
  </si>
  <si>
    <t>在宅への巡回接種回数</t>
    <rPh sb="0" eb="2">
      <t>ザイタク</t>
    </rPh>
    <rPh sb="4" eb="6">
      <t>ジュンカイ</t>
    </rPh>
    <rPh sb="6" eb="8">
      <t>セッシュ</t>
    </rPh>
    <rPh sb="8" eb="10">
      <t>カイスウ</t>
    </rPh>
    <phoneticPr fontId="2"/>
  </si>
  <si>
    <t>申請金額</t>
    <rPh sb="0" eb="2">
      <t>シンセイ</t>
    </rPh>
    <rPh sb="2" eb="4">
      <t>キンガク</t>
    </rPh>
    <phoneticPr fontId="2"/>
  </si>
  <si>
    <t>金融機関
コード</t>
    <rPh sb="0" eb="2">
      <t>キンユウ</t>
    </rPh>
    <rPh sb="2" eb="4">
      <t>キカン</t>
    </rPh>
    <phoneticPr fontId="2"/>
  </si>
  <si>
    <t>金融機関名称</t>
    <rPh sb="0" eb="2">
      <t>キンユウ</t>
    </rPh>
    <rPh sb="2" eb="4">
      <t>キカン</t>
    </rPh>
    <rPh sb="4" eb="6">
      <t>メイショウ</t>
    </rPh>
    <phoneticPr fontId="2"/>
  </si>
  <si>
    <t>支店
コード</t>
    <rPh sb="0" eb="2">
      <t>シテン</t>
    </rPh>
    <phoneticPr fontId="2"/>
  </si>
  <si>
    <t>支店名称</t>
    <rPh sb="0" eb="2">
      <t>シテン</t>
    </rPh>
    <rPh sb="2" eb="4">
      <t>メイショウ</t>
    </rPh>
    <phoneticPr fontId="2"/>
  </si>
  <si>
    <t>口座名義人</t>
    <rPh sb="0" eb="2">
      <t>コウザ</t>
    </rPh>
    <rPh sb="2" eb="4">
      <t>メイギ</t>
    </rPh>
    <rPh sb="4" eb="5">
      <t>ニン</t>
    </rPh>
    <phoneticPr fontId="2"/>
  </si>
  <si>
    <t>口座名義人（フリガナ（半角カタカナ））</t>
    <rPh sb="0" eb="2">
      <t>コウザ</t>
    </rPh>
    <rPh sb="2" eb="4">
      <t>メイギ</t>
    </rPh>
    <rPh sb="4" eb="5">
      <t>ニン</t>
    </rPh>
    <rPh sb="11" eb="13">
      <t>ハンカク</t>
    </rPh>
    <phoneticPr fontId="2"/>
  </si>
  <si>
    <t>1回目</t>
    <rPh sb="1" eb="3">
      <t>カイメ</t>
    </rPh>
    <phoneticPr fontId="2"/>
  </si>
  <si>
    <t>2回目</t>
    <rPh sb="1" eb="3">
      <t>カイメ</t>
    </rPh>
    <phoneticPr fontId="2"/>
  </si>
  <si>
    <t>3回目</t>
    <rPh sb="1" eb="3">
      <t>カイメ</t>
    </rPh>
    <phoneticPr fontId="2"/>
  </si>
  <si>
    <t>合計</t>
    <rPh sb="0" eb="2">
      <t>ゴウケイ</t>
    </rPh>
    <phoneticPr fontId="2"/>
  </si>
  <si>
    <t>施設</t>
    <rPh sb="0" eb="2">
      <t>シセツ</t>
    </rPh>
    <phoneticPr fontId="2"/>
  </si>
  <si>
    <t>在宅</t>
    <rPh sb="0" eb="2">
      <t>ザイタク</t>
    </rPh>
    <phoneticPr fontId="2"/>
  </si>
  <si>
    <t>重症心身障害者</t>
    <rPh sb="0" eb="2">
      <t>ジュウショウ</t>
    </rPh>
    <rPh sb="2" eb="4">
      <t>シンシン</t>
    </rPh>
    <rPh sb="4" eb="6">
      <t>ショウガイ</t>
    </rPh>
    <rPh sb="6" eb="7">
      <t>シャ</t>
    </rPh>
    <phoneticPr fontId="2"/>
  </si>
  <si>
    <t>その他</t>
    <rPh sb="2" eb="3">
      <t>タ</t>
    </rPh>
    <phoneticPr fontId="2"/>
  </si>
  <si>
    <t>個別分</t>
    <rPh sb="0" eb="2">
      <t>コベツ</t>
    </rPh>
    <rPh sb="2" eb="3">
      <t>ブン</t>
    </rPh>
    <phoneticPr fontId="2"/>
  </si>
  <si>
    <t>施設分</t>
    <rPh sb="0" eb="2">
      <t>シセツ</t>
    </rPh>
    <rPh sb="2" eb="3">
      <t>ブン</t>
    </rPh>
    <phoneticPr fontId="2"/>
  </si>
  <si>
    <t>在宅分</t>
    <rPh sb="0" eb="2">
      <t>ザイタク</t>
    </rPh>
    <rPh sb="2" eb="3">
      <t>ブン</t>
    </rPh>
    <phoneticPr fontId="2"/>
  </si>
  <si>
    <t>4回目</t>
    <rPh sb="1" eb="3">
      <t>カイメ</t>
    </rPh>
    <phoneticPr fontId="2"/>
  </si>
  <si>
    <t>5回目</t>
    <rPh sb="1" eb="3">
      <t>カイメ</t>
    </rPh>
    <phoneticPr fontId="2"/>
  </si>
  <si>
    <t>6回目</t>
    <rPh sb="1" eb="3">
      <t>カイメ</t>
    </rPh>
    <phoneticPr fontId="2"/>
  </si>
  <si>
    <t>※　口座名義が申請者と異なる場合は、委任状が必要となります。</t>
    <rPh sb="2" eb="4">
      <t>コウザ</t>
    </rPh>
    <rPh sb="4" eb="6">
      <t>メイギ</t>
    </rPh>
    <rPh sb="7" eb="10">
      <t>シンセイシャ</t>
    </rPh>
    <rPh sb="11" eb="12">
      <t>コト</t>
    </rPh>
    <rPh sb="14" eb="16">
      <t>バアイ</t>
    </rPh>
    <rPh sb="18" eb="21">
      <t>イニンジョウ</t>
    </rPh>
    <rPh sb="22" eb="24">
      <t>ヒツヨウ</t>
    </rPh>
    <phoneticPr fontId="2"/>
  </si>
  <si>
    <t>令和６年</t>
    <rPh sb="0" eb="2">
      <t>レイワ</t>
    </rPh>
    <rPh sb="3" eb="4">
      <t>ネン</t>
    </rPh>
    <phoneticPr fontId="2"/>
  </si>
  <si>
    <t>（この申請の対象接種日は、2月～3月です。）</t>
    <rPh sb="3" eb="5">
      <t>シンセイ</t>
    </rPh>
    <rPh sb="6" eb="8">
      <t>タイショウ</t>
    </rPh>
    <rPh sb="8" eb="10">
      <t>セッシュ</t>
    </rPh>
    <rPh sb="10" eb="11">
      <t>ヒ</t>
    </rPh>
    <rPh sb="14" eb="15">
      <t>ツキ</t>
    </rPh>
    <rPh sb="17" eb="18">
      <t>ツキ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</si>
</sst>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枚&quot;"/>
    <numFmt numFmtId="177" formatCode="0000000"/>
    <numFmt numFmtId="178" formatCode="0000"/>
    <numFmt numFmtId="179" formatCode="000"/>
    <numFmt numFmtId="180" formatCode="[$-411]ge\.m\.d;@"/>
    <numFmt numFmtId="181" formatCode="#,##0_ ;[Red]\-#,##0\ "/>
  </numFmts>
  <fonts count="37">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ＭＳ 明朝"/>
      <family val="1"/>
      <charset val="128"/>
    </font>
    <font>
      <sz val="9"/>
      <color theme="1"/>
      <name val="ＭＳ 明朝"/>
      <family val="1"/>
      <charset val="128"/>
    </font>
    <font>
      <sz val="8"/>
      <color theme="1"/>
      <name val="ＭＳ 明朝"/>
      <family val="1"/>
      <charset val="128"/>
    </font>
    <font>
      <sz val="10"/>
      <color theme="1"/>
      <name val="ＭＳ 明朝"/>
      <family val="1"/>
      <charset val="128"/>
    </font>
    <font>
      <sz val="14"/>
      <color theme="1"/>
      <name val="ＭＳ ゴシック"/>
      <family val="3"/>
      <charset val="128"/>
    </font>
    <font>
      <sz val="11"/>
      <color theme="1"/>
      <name val="ＭＳ ゴシック"/>
      <family val="3"/>
      <charset val="128"/>
    </font>
    <font>
      <u/>
      <sz val="11"/>
      <color theme="10"/>
      <name val="ＭＳ 明朝"/>
      <family val="1"/>
      <charset val="128"/>
    </font>
    <font>
      <sz val="8"/>
      <color theme="1"/>
      <name val="ＭＳ ゴシック"/>
      <family val="3"/>
      <charset val="128"/>
    </font>
    <font>
      <b/>
      <sz val="14"/>
      <color theme="1"/>
      <name val="ＭＳ ゴシック"/>
      <family val="3"/>
      <charset val="128"/>
    </font>
    <font>
      <b/>
      <sz val="8"/>
      <color theme="1"/>
      <name val="ＭＳ 明朝"/>
      <family val="1"/>
      <charset val="128"/>
    </font>
    <font>
      <sz val="16"/>
      <color theme="1"/>
      <name val="ＭＳ ゴシック"/>
      <family val="3"/>
      <charset val="128"/>
    </font>
    <font>
      <sz val="14"/>
      <color theme="1"/>
      <name val="ＭＳ 明朝"/>
      <family val="1"/>
      <charset val="128"/>
    </font>
    <font>
      <sz val="16"/>
      <color theme="1"/>
      <name val="ＭＳ 明朝"/>
      <family val="1"/>
      <charset val="128"/>
    </font>
    <font>
      <sz val="11"/>
      <color theme="0" tint="-0.34998626667073579"/>
      <name val="游ゴシック"/>
      <family val="2"/>
      <charset val="128"/>
      <scheme val="minor"/>
    </font>
    <font>
      <b/>
      <sz val="16"/>
      <color theme="1"/>
      <name val="メイリオ"/>
      <family val="3"/>
      <charset val="128"/>
    </font>
    <font>
      <sz val="12"/>
      <color theme="1"/>
      <name val="ＭＳ 明朝"/>
      <family val="1"/>
      <charset val="128"/>
    </font>
    <font>
      <b/>
      <sz val="14"/>
      <color theme="1"/>
      <name val="メイリオ"/>
      <family val="3"/>
      <charset val="128"/>
    </font>
    <font>
      <b/>
      <sz val="14"/>
      <name val="ＭＳ ゴシック"/>
      <family val="3"/>
      <charset val="128"/>
    </font>
    <font>
      <b/>
      <sz val="10"/>
      <color theme="1"/>
      <name val="ＭＳ 明朝"/>
      <family val="1"/>
      <charset val="128"/>
    </font>
    <font>
      <sz val="14"/>
      <color theme="1"/>
      <name val="Meiryo UI"/>
      <family val="3"/>
      <charset val="128"/>
    </font>
    <font>
      <sz val="12"/>
      <color theme="1"/>
      <name val="Meiryo UI"/>
      <family val="3"/>
      <charset val="128"/>
    </font>
    <font>
      <u/>
      <sz val="12"/>
      <color theme="1"/>
      <name val="ＭＳ 明朝"/>
      <family val="1"/>
      <charset val="128"/>
    </font>
    <font>
      <sz val="11"/>
      <name val="ＭＳ 明朝"/>
      <family val="1"/>
      <charset val="128"/>
    </font>
    <font>
      <sz val="11"/>
      <name val="游ゴシック"/>
      <family val="2"/>
      <charset val="128"/>
      <scheme val="minor"/>
    </font>
    <font>
      <sz val="6"/>
      <color theme="1"/>
      <name val="ＭＳ 明朝"/>
      <family val="1"/>
      <charset val="128"/>
    </font>
    <font>
      <sz val="11"/>
      <color theme="0" tint="-0.34998626667073579"/>
      <name val="ＭＳ 明朝"/>
      <family val="1"/>
      <charset val="128"/>
    </font>
    <font>
      <b/>
      <sz val="9"/>
      <color indexed="81"/>
      <name val="MS P ゴシック"/>
      <family val="3"/>
      <charset val="128"/>
    </font>
    <font>
      <sz val="8"/>
      <color rgb="FFFF0000"/>
      <name val="ＭＳ 明朝"/>
      <family val="1"/>
      <charset val="128"/>
    </font>
    <font>
      <sz val="8"/>
      <name val="ＤＨＰ平成ゴシックW5"/>
      <family val="3"/>
      <charset val="128"/>
    </font>
    <font>
      <sz val="8"/>
      <name val="ＭＳ Ｐ明朝"/>
      <family val="1"/>
      <charset val="128"/>
    </font>
    <font>
      <sz val="8"/>
      <name val="游ゴシック"/>
      <family val="2"/>
      <charset val="128"/>
      <scheme val="minor"/>
    </font>
    <font>
      <sz val="11"/>
      <name val="ＤＨＰ平成ゴシックW5"/>
      <family val="3"/>
      <charset val="128"/>
    </font>
    <font>
      <sz val="11"/>
      <name val="ＭＳ Ｐ明朝"/>
      <family val="1"/>
      <charset val="128"/>
    </font>
  </fonts>
  <fills count="8">
    <fill>
      <patternFill patternType="none"/>
    </fill>
    <fill>
      <patternFill patternType="gray125"/>
    </fill>
    <fill>
      <patternFill patternType="solid">
        <fgColor rgb="FFFFCC66"/>
        <bgColor indexed="64"/>
      </patternFill>
    </fill>
    <fill>
      <patternFill patternType="solid">
        <fgColor rgb="FFFFFF00"/>
        <bgColor indexed="64"/>
      </patternFill>
    </fill>
    <fill>
      <patternFill patternType="solid">
        <fgColor rgb="FFFFCCFF"/>
        <bgColor indexed="64"/>
      </patternFill>
    </fill>
    <fill>
      <patternFill patternType="solid">
        <fgColor rgb="FFFFCCCC"/>
        <bgColor indexed="64"/>
      </patternFill>
    </fill>
    <fill>
      <patternFill patternType="solid">
        <fgColor theme="7" tint="0.39997558519241921"/>
        <bgColor indexed="64"/>
      </patternFill>
    </fill>
    <fill>
      <patternFill patternType="solid">
        <fgColor theme="0"/>
        <bgColor indexed="64"/>
      </patternFill>
    </fill>
  </fills>
  <borders count="86">
    <border>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style="medium">
        <color indexed="64"/>
      </top>
      <bottom/>
      <diagonal/>
    </border>
    <border>
      <left style="thin">
        <color indexed="64"/>
      </left>
      <right/>
      <top/>
      <bottom style="medium">
        <color indexed="64"/>
      </bottom>
      <diagonal/>
    </border>
    <border>
      <left style="medium">
        <color indexed="64"/>
      </left>
      <right/>
      <top style="thin">
        <color indexed="64"/>
      </top>
      <bottom style="thin">
        <color indexed="64"/>
      </bottom>
      <diagonal/>
    </border>
    <border>
      <left style="medium">
        <color indexed="64"/>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hair">
        <color indexed="64"/>
      </left>
      <right/>
      <top style="medium">
        <color indexed="64"/>
      </top>
      <bottom style="medium">
        <color indexed="64"/>
      </bottom>
      <diagonal/>
    </border>
    <border>
      <left style="thin">
        <color indexed="64"/>
      </left>
      <right style="hair">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bottom/>
      <diagonal/>
    </border>
    <border>
      <left/>
      <right style="thin">
        <color indexed="64"/>
      </right>
      <top style="medium">
        <color indexed="64"/>
      </top>
      <bottom style="medium">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thin">
        <color auto="1"/>
      </right>
      <top style="thin">
        <color auto="1"/>
      </top>
      <bottom/>
      <diagonal/>
    </border>
    <border>
      <left/>
      <right/>
      <top style="thin">
        <color auto="1"/>
      </top>
      <bottom/>
      <diagonal/>
    </border>
    <border>
      <left style="thin">
        <color auto="1"/>
      </left>
      <right/>
      <top style="thin">
        <color auto="1"/>
      </top>
      <bottom/>
      <diagonal/>
    </border>
    <border>
      <left style="thin">
        <color indexed="64"/>
      </left>
      <right style="thin">
        <color indexed="64"/>
      </right>
      <top style="thin">
        <color indexed="64"/>
      </top>
      <bottom style="thin">
        <color indexed="64"/>
      </bottom>
      <diagonal/>
    </border>
    <border>
      <left style="thin">
        <color auto="1"/>
      </left>
      <right/>
      <top/>
      <bottom style="hair">
        <color auto="1"/>
      </bottom>
      <diagonal/>
    </border>
    <border>
      <left style="hair">
        <color auto="1"/>
      </left>
      <right/>
      <top/>
      <bottom style="hair">
        <color auto="1"/>
      </bottom>
      <diagonal/>
    </border>
    <border>
      <left/>
      <right style="thin">
        <color auto="1"/>
      </right>
      <top/>
      <bottom style="hair">
        <color auto="1"/>
      </bottom>
      <diagonal/>
    </border>
    <border>
      <left style="thin">
        <color auto="1"/>
      </left>
      <right/>
      <top style="hair">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right/>
      <top style="thin">
        <color auto="1"/>
      </top>
      <bottom style="double">
        <color indexed="64"/>
      </bottom>
      <diagonal/>
    </border>
    <border>
      <left/>
      <right/>
      <top/>
      <bottom style="hair">
        <color auto="1"/>
      </bottom>
      <diagonal/>
    </border>
    <border>
      <left/>
      <right style="thin">
        <color indexed="64"/>
      </right>
      <top style="thin">
        <color auto="1"/>
      </top>
      <bottom style="double">
        <color indexed="64"/>
      </bottom>
      <diagonal/>
    </border>
    <border>
      <left style="thin">
        <color indexed="64"/>
      </left>
      <right/>
      <top style="thin">
        <color auto="1"/>
      </top>
      <bottom style="double">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auto="1"/>
      </right>
      <top style="hair">
        <color auto="1"/>
      </top>
      <bottom style="thin">
        <color indexed="64"/>
      </bottom>
      <diagonal/>
    </border>
    <border>
      <left/>
      <right/>
      <top style="hair">
        <color auto="1"/>
      </top>
      <bottom style="thin">
        <color indexed="64"/>
      </bottom>
      <diagonal/>
    </border>
    <border>
      <left style="thin">
        <color auto="1"/>
      </left>
      <right/>
      <top style="hair">
        <color auto="1"/>
      </top>
      <bottom style="thin">
        <color indexed="64"/>
      </bottom>
      <diagonal/>
    </border>
    <border>
      <left style="thin">
        <color auto="1"/>
      </left>
      <right/>
      <top/>
      <bottom/>
      <diagonal/>
    </border>
    <border>
      <left style="thin">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thin">
        <color indexed="64"/>
      </top>
      <bottom/>
      <diagonal/>
    </border>
    <border>
      <left style="hair">
        <color auto="1"/>
      </left>
      <right/>
      <top style="hair">
        <color auto="1"/>
      </top>
      <bottom style="hair">
        <color auto="1"/>
      </bottom>
      <diagonal/>
    </border>
    <border>
      <left style="hair">
        <color auto="1"/>
      </left>
      <right/>
      <top/>
      <bottom style="thin">
        <color auto="1"/>
      </bottom>
      <diagonal/>
    </border>
    <border>
      <left/>
      <right/>
      <top style="thin">
        <color auto="1"/>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auto="1"/>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3" fillId="0" borderId="0" applyNumberFormat="0" applyFill="0" applyBorder="0" applyAlignment="0" applyProtection="0">
      <alignment vertical="center"/>
    </xf>
  </cellStyleXfs>
  <cellXfs count="412">
    <xf numFmtId="0" fontId="0" fillId="0" borderId="0" xfId="0">
      <alignment vertical="center"/>
    </xf>
    <xf numFmtId="0" fontId="4" fillId="0" borderId="0" xfId="0" applyFont="1" applyAlignment="1">
      <alignment vertical="center"/>
    </xf>
    <xf numFmtId="0" fontId="4" fillId="0" borderId="0" xfId="0" applyFont="1" applyAlignment="1">
      <alignment vertical="center" shrinkToFit="1"/>
    </xf>
    <xf numFmtId="0" fontId="4" fillId="0" borderId="10" xfId="0" applyFont="1" applyBorder="1" applyAlignment="1">
      <alignment horizontal="center" vertical="center" shrinkToFit="1"/>
    </xf>
    <xf numFmtId="0" fontId="4" fillId="0" borderId="11" xfId="0" applyFont="1" applyBorder="1" applyAlignment="1">
      <alignment horizontal="center" vertical="center" shrinkToFit="1"/>
    </xf>
    <xf numFmtId="0" fontId="4" fillId="0" borderId="12" xfId="0" applyFont="1" applyBorder="1" applyAlignment="1">
      <alignment horizontal="center" vertical="center" shrinkToFit="1"/>
    </xf>
    <xf numFmtId="0" fontId="4" fillId="0" borderId="13" xfId="0" applyFont="1" applyBorder="1" applyAlignment="1">
      <alignment horizontal="center" vertical="center" shrinkToFit="1"/>
    </xf>
    <xf numFmtId="0" fontId="4" fillId="0" borderId="14" xfId="0" applyFont="1" applyBorder="1" applyAlignment="1">
      <alignment horizontal="center" vertical="center" shrinkToFit="1"/>
    </xf>
    <xf numFmtId="0" fontId="4" fillId="0" borderId="14" xfId="0" applyFont="1" applyBorder="1" applyAlignment="1">
      <alignment vertical="center" shrinkToFit="1"/>
    </xf>
    <xf numFmtId="0" fontId="4" fillId="0" borderId="15" xfId="0" applyFont="1" applyBorder="1" applyAlignment="1">
      <alignment vertical="center" shrinkToFit="1"/>
    </xf>
    <xf numFmtId="0" fontId="4" fillId="0" borderId="19"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8" xfId="0" applyFont="1" applyBorder="1" applyAlignment="1">
      <alignment horizontal="center" vertical="center" shrinkToFit="1"/>
    </xf>
    <xf numFmtId="0" fontId="4" fillId="0" borderId="9" xfId="0" applyFont="1" applyBorder="1" applyAlignment="1">
      <alignment horizontal="center" vertical="center" shrinkToFit="1"/>
    </xf>
    <xf numFmtId="0" fontId="4" fillId="0" borderId="17" xfId="0" applyFont="1" applyBorder="1" applyAlignment="1">
      <alignment vertical="center" shrinkToFit="1"/>
    </xf>
    <xf numFmtId="0" fontId="4" fillId="0" borderId="18" xfId="0" applyFont="1" applyBorder="1" applyAlignment="1">
      <alignment vertical="center" shrinkToFit="1"/>
    </xf>
    <xf numFmtId="0" fontId="7" fillId="0" borderId="16" xfId="0" applyFont="1" applyBorder="1" applyAlignment="1">
      <alignment vertical="center" shrinkToFit="1"/>
    </xf>
    <xf numFmtId="0" fontId="9" fillId="0" borderId="0" xfId="0" applyFont="1" applyAlignment="1"/>
    <xf numFmtId="0" fontId="4" fillId="0" borderId="0" xfId="0" applyFont="1">
      <alignment vertical="center"/>
    </xf>
    <xf numFmtId="0" fontId="4" fillId="0" borderId="8" xfId="0" applyFont="1" applyBorder="1" applyAlignment="1">
      <alignment horizontal="center" vertical="center"/>
    </xf>
    <xf numFmtId="0" fontId="4" fillId="0" borderId="0" xfId="0" applyFont="1" applyBorder="1">
      <alignment vertical="center"/>
    </xf>
    <xf numFmtId="0" fontId="4" fillId="0" borderId="0" xfId="0" applyFont="1" applyFill="1" applyBorder="1" applyAlignment="1">
      <alignment vertical="center"/>
    </xf>
    <xf numFmtId="0" fontId="9" fillId="0" borderId="0" xfId="0" applyFont="1" applyAlignment="1">
      <alignment horizontal="left"/>
    </xf>
    <xf numFmtId="0" fontId="13" fillId="0" borderId="0" xfId="0" applyFont="1" applyAlignment="1">
      <alignment vertical="top"/>
    </xf>
    <xf numFmtId="0" fontId="4" fillId="0" borderId="0" xfId="0" applyFont="1" applyAlignment="1">
      <alignment horizontal="left"/>
    </xf>
    <xf numFmtId="0" fontId="9" fillId="0" borderId="0" xfId="0" applyFont="1" applyAlignment="1" applyProtection="1"/>
    <xf numFmtId="0" fontId="4" fillId="0" borderId="0" xfId="0" applyFont="1" applyProtection="1">
      <alignment vertical="center"/>
    </xf>
    <xf numFmtId="0" fontId="14" fillId="0" borderId="0" xfId="0" applyFont="1" applyAlignment="1">
      <alignment horizontal="left" vertical="center"/>
    </xf>
    <xf numFmtId="0" fontId="15" fillId="0" borderId="0" xfId="0" applyFont="1" applyAlignment="1">
      <alignment horizontal="center" vertical="center"/>
    </xf>
    <xf numFmtId="0" fontId="15" fillId="0" borderId="0" xfId="0" applyFont="1">
      <alignment vertical="center"/>
    </xf>
    <xf numFmtId="0" fontId="15" fillId="0" borderId="0" xfId="0" applyFont="1" applyAlignment="1">
      <alignment horizontal="left"/>
    </xf>
    <xf numFmtId="0" fontId="15" fillId="0" borderId="0" xfId="0" applyFont="1" applyAlignment="1">
      <alignment horizontal="left" vertical="center"/>
    </xf>
    <xf numFmtId="0" fontId="4" fillId="0" borderId="57" xfId="0" applyFont="1" applyBorder="1">
      <alignment vertical="center"/>
    </xf>
    <xf numFmtId="0" fontId="4" fillId="0" borderId="60" xfId="0" applyFont="1" applyBorder="1">
      <alignment vertical="center"/>
    </xf>
    <xf numFmtId="0" fontId="15" fillId="0" borderId="0" xfId="0" applyFont="1" applyBorder="1">
      <alignment vertical="center"/>
    </xf>
    <xf numFmtId="0" fontId="4" fillId="0" borderId="0" xfId="0" applyFont="1" applyFill="1" applyBorder="1" applyAlignment="1">
      <alignment horizontal="center" vertical="center"/>
    </xf>
    <xf numFmtId="0" fontId="4" fillId="0" borderId="0" xfId="0" applyFont="1" applyBorder="1" applyAlignment="1">
      <alignment horizontal="center" vertical="center"/>
    </xf>
    <xf numFmtId="0" fontId="4" fillId="0" borderId="0" xfId="0" applyFont="1" applyBorder="1" applyAlignment="1">
      <alignment horizontal="center" vertical="center" shrinkToFit="1"/>
    </xf>
    <xf numFmtId="0" fontId="4" fillId="0" borderId="62" xfId="0" applyFont="1" applyBorder="1">
      <alignment vertical="center"/>
    </xf>
    <xf numFmtId="0" fontId="4" fillId="0" borderId="0" xfId="0" applyFont="1" applyFill="1" applyBorder="1">
      <alignment vertical="center"/>
    </xf>
    <xf numFmtId="0" fontId="4" fillId="0" borderId="54" xfId="0" applyFont="1" applyBorder="1" applyAlignment="1">
      <alignment horizontal="center" vertical="center"/>
    </xf>
    <xf numFmtId="0" fontId="4" fillId="0" borderId="0" xfId="0" applyFont="1" applyFill="1" applyBorder="1" applyAlignment="1">
      <alignment horizontal="center" vertical="center" shrinkToFit="1"/>
    </xf>
    <xf numFmtId="38" fontId="4" fillId="0" borderId="0" xfId="1" applyFont="1" applyFill="1" applyBorder="1" applyAlignment="1">
      <alignment horizontal="right" vertical="center"/>
    </xf>
    <xf numFmtId="0" fontId="4" fillId="0" borderId="0" xfId="0" applyFont="1" applyFill="1" applyBorder="1" applyAlignment="1">
      <alignment horizontal="left" vertical="center"/>
    </xf>
    <xf numFmtId="0" fontId="4" fillId="0" borderId="0" xfId="0" applyFont="1" applyAlignment="1">
      <alignment horizontal="center" vertical="center"/>
    </xf>
    <xf numFmtId="0" fontId="4" fillId="0" borderId="0" xfId="0" applyFont="1" applyBorder="1" applyAlignment="1">
      <alignment horizontal="center" vertical="center"/>
    </xf>
    <xf numFmtId="0" fontId="14" fillId="0" borderId="0" xfId="0" applyFont="1" applyBorder="1" applyAlignment="1">
      <alignment horizontal="center" vertical="center"/>
    </xf>
    <xf numFmtId="0" fontId="4" fillId="0" borderId="0" xfId="0" applyFont="1" applyBorder="1" applyAlignment="1">
      <alignment horizontal="left" vertical="center"/>
    </xf>
    <xf numFmtId="0" fontId="8" fillId="0" borderId="0" xfId="0" applyFont="1" applyAlignment="1">
      <alignment vertical="center"/>
    </xf>
    <xf numFmtId="0" fontId="17" fillId="0" borderId="0" xfId="0" applyFont="1" applyAlignment="1">
      <alignment horizontal="right" vertical="center"/>
    </xf>
    <xf numFmtId="0" fontId="4" fillId="0" borderId="50" xfId="0" applyFont="1" applyFill="1" applyBorder="1" applyAlignment="1" applyProtection="1">
      <alignment vertical="center" wrapText="1"/>
    </xf>
    <xf numFmtId="0" fontId="4" fillId="0" borderId="7" xfId="0" applyFont="1" applyBorder="1" applyAlignment="1" applyProtection="1">
      <alignment horizontal="center" vertical="center"/>
      <protection locked="0"/>
    </xf>
    <xf numFmtId="0" fontId="4" fillId="0" borderId="8" xfId="0" applyFont="1" applyBorder="1" applyAlignment="1" applyProtection="1">
      <alignment horizontal="center" vertical="center"/>
      <protection locked="0"/>
    </xf>
    <xf numFmtId="0" fontId="4" fillId="0" borderId="38" xfId="0" applyFont="1" applyBorder="1" applyAlignment="1" applyProtection="1">
      <alignment horizontal="center" vertical="center"/>
      <protection locked="0"/>
    </xf>
    <xf numFmtId="0" fontId="4" fillId="0" borderId="9" xfId="0" applyFont="1" applyBorder="1" applyAlignment="1" applyProtection="1">
      <alignment horizontal="center" vertical="center"/>
      <protection locked="0"/>
    </xf>
    <xf numFmtId="0" fontId="4" fillId="0" borderId="39" xfId="0" applyFont="1" applyBorder="1" applyAlignment="1" applyProtection="1">
      <alignment horizontal="center" vertical="center"/>
      <protection locked="0"/>
    </xf>
    <xf numFmtId="0" fontId="15" fillId="0" borderId="20" xfId="0" applyFont="1" applyBorder="1" applyAlignment="1" applyProtection="1">
      <alignment horizontal="center" vertical="center"/>
    </xf>
    <xf numFmtId="38" fontId="15" fillId="0" borderId="18" xfId="1" applyFont="1" applyFill="1" applyBorder="1" applyAlignment="1" applyProtection="1">
      <alignment horizontal="center" vertical="center"/>
    </xf>
    <xf numFmtId="0" fontId="15" fillId="0" borderId="30" xfId="0" applyFont="1" applyBorder="1" applyProtection="1">
      <alignment vertical="center"/>
    </xf>
    <xf numFmtId="0" fontId="4" fillId="0" borderId="60" xfId="0" applyFont="1" applyFill="1" applyBorder="1" applyAlignment="1" applyProtection="1">
      <alignment horizontal="center" vertical="center"/>
      <protection locked="0"/>
    </xf>
    <xf numFmtId="0" fontId="4" fillId="0" borderId="60" xfId="0" applyFont="1" applyFill="1" applyBorder="1" applyAlignment="1">
      <alignment horizontal="center" vertical="center"/>
    </xf>
    <xf numFmtId="0" fontId="4" fillId="0" borderId="53" xfId="0" applyFont="1" applyFill="1" applyBorder="1" applyAlignment="1" applyProtection="1">
      <alignment horizontal="center" vertical="center"/>
      <protection locked="0"/>
    </xf>
    <xf numFmtId="0" fontId="4" fillId="0" borderId="55" xfId="0" applyFont="1" applyFill="1" applyBorder="1" applyAlignment="1">
      <alignment horizontal="center" vertical="center"/>
    </xf>
    <xf numFmtId="0" fontId="4" fillId="0" borderId="57" xfId="0" applyFont="1" applyFill="1" applyBorder="1" applyAlignment="1">
      <alignment horizontal="center" vertical="center"/>
    </xf>
    <xf numFmtId="0" fontId="4" fillId="0" borderId="57" xfId="0" applyFont="1" applyFill="1" applyBorder="1" applyAlignment="1" applyProtection="1">
      <alignment horizontal="center" vertical="center"/>
      <protection locked="0"/>
    </xf>
    <xf numFmtId="0" fontId="4" fillId="0" borderId="58" xfId="0" applyFont="1" applyFill="1" applyBorder="1" applyAlignment="1">
      <alignment horizontal="center" vertical="center"/>
    </xf>
    <xf numFmtId="0" fontId="4" fillId="0" borderId="0" xfId="0" applyFont="1" applyBorder="1" applyAlignment="1">
      <alignment vertical="center" wrapText="1"/>
    </xf>
    <xf numFmtId="0" fontId="18" fillId="0" borderId="0" xfId="0" applyFont="1" applyBorder="1">
      <alignment vertical="center"/>
    </xf>
    <xf numFmtId="0" fontId="4" fillId="0" borderId="67" xfId="0" applyFont="1" applyBorder="1">
      <alignment vertical="center"/>
    </xf>
    <xf numFmtId="0" fontId="4" fillId="0" borderId="67" xfId="0" applyFont="1" applyFill="1" applyBorder="1" applyAlignment="1">
      <alignment horizontal="center" vertical="center"/>
    </xf>
    <xf numFmtId="0" fontId="4" fillId="0" borderId="66" xfId="0" applyFont="1" applyFill="1" applyBorder="1" applyAlignment="1">
      <alignment horizontal="center" vertical="center"/>
    </xf>
    <xf numFmtId="0" fontId="19" fillId="0" borderId="0" xfId="0" applyFont="1" applyAlignment="1">
      <alignment vertical="center"/>
    </xf>
    <xf numFmtId="0" fontId="12" fillId="0" borderId="0" xfId="0" applyFont="1" applyAlignment="1">
      <alignment vertical="center"/>
    </xf>
    <xf numFmtId="0" fontId="20" fillId="0" borderId="0" xfId="0" applyFont="1" applyAlignment="1">
      <alignment vertical="center" wrapText="1"/>
    </xf>
    <xf numFmtId="0" fontId="23" fillId="0" borderId="0" xfId="0" applyFont="1" applyAlignment="1">
      <alignment horizontal="left" vertical="top"/>
    </xf>
    <xf numFmtId="0" fontId="24" fillId="0" borderId="0" xfId="0" applyFont="1" applyBorder="1">
      <alignment vertical="center"/>
    </xf>
    <xf numFmtId="0" fontId="24" fillId="0" borderId="0" xfId="0" applyFont="1" applyBorder="1" applyAlignment="1"/>
    <xf numFmtId="0" fontId="24" fillId="0" borderId="0" xfId="0" applyFont="1" applyBorder="1" applyAlignment="1">
      <alignment vertical="top"/>
    </xf>
    <xf numFmtId="0" fontId="9" fillId="0" borderId="0" xfId="0" applyFont="1" applyAlignment="1">
      <alignment horizontal="left"/>
    </xf>
    <xf numFmtId="0" fontId="4" fillId="0" borderId="18" xfId="0" applyFont="1" applyBorder="1" applyAlignment="1">
      <alignment horizontal="center" vertical="center" shrinkToFit="1"/>
    </xf>
    <xf numFmtId="0" fontId="4" fillId="0" borderId="0" xfId="0" applyFont="1" applyAlignment="1">
      <alignment horizontal="center" vertical="center"/>
    </xf>
    <xf numFmtId="0" fontId="4" fillId="0" borderId="0" xfId="0" applyFont="1" applyBorder="1" applyAlignment="1">
      <alignment horizontal="center" vertical="center"/>
    </xf>
    <xf numFmtId="0" fontId="4" fillId="0" borderId="56" xfId="0" applyFont="1" applyBorder="1">
      <alignment vertical="center"/>
    </xf>
    <xf numFmtId="0" fontId="4" fillId="0" borderId="74" xfId="0" applyFont="1" applyBorder="1" applyAlignment="1">
      <alignment horizontal="center" vertical="center"/>
    </xf>
    <xf numFmtId="0" fontId="4" fillId="0" borderId="68" xfId="0" applyFont="1" applyBorder="1">
      <alignment vertical="center"/>
    </xf>
    <xf numFmtId="0" fontId="4" fillId="0" borderId="75" xfId="0" applyFont="1" applyBorder="1" applyAlignment="1">
      <alignment horizontal="center" vertical="center"/>
    </xf>
    <xf numFmtId="0" fontId="4" fillId="0" borderId="24" xfId="0" applyFont="1" applyFill="1" applyBorder="1" applyAlignment="1" applyProtection="1">
      <alignment horizontal="center" vertical="center"/>
      <protection locked="0"/>
    </xf>
    <xf numFmtId="0" fontId="4" fillId="0" borderId="24" xfId="0" applyFont="1" applyFill="1" applyBorder="1" applyAlignment="1">
      <alignment horizontal="center" vertical="center"/>
    </xf>
    <xf numFmtId="0" fontId="4" fillId="0" borderId="53" xfId="0" applyFont="1" applyBorder="1">
      <alignment vertical="center"/>
    </xf>
    <xf numFmtId="0" fontId="4" fillId="0" borderId="0" xfId="0" applyFont="1" applyBorder="1" applyAlignment="1">
      <alignment horizontal="center" vertical="center"/>
    </xf>
    <xf numFmtId="0" fontId="4" fillId="0" borderId="0" xfId="0" applyFont="1" applyAlignment="1">
      <alignment horizontal="center" vertical="center"/>
    </xf>
    <xf numFmtId="0" fontId="4" fillId="0" borderId="0" xfId="0" applyFont="1" applyAlignment="1">
      <alignment horizontal="center" vertical="center"/>
    </xf>
    <xf numFmtId="0" fontId="4" fillId="0" borderId="0" xfId="0" applyFont="1" applyBorder="1" applyAlignment="1">
      <alignment horizontal="center" vertical="center"/>
    </xf>
    <xf numFmtId="0" fontId="26" fillId="0" borderId="0" xfId="0" applyFont="1">
      <alignment vertical="center"/>
    </xf>
    <xf numFmtId="0" fontId="27" fillId="0" borderId="0" xfId="0" applyFont="1">
      <alignment vertical="center"/>
    </xf>
    <xf numFmtId="0" fontId="26" fillId="0" borderId="0" xfId="0" applyFont="1" applyFill="1">
      <alignment vertical="center"/>
    </xf>
    <xf numFmtId="0" fontId="4" fillId="0" borderId="0" xfId="0" applyFont="1" applyFill="1" applyBorder="1" applyAlignment="1" applyProtection="1">
      <alignment vertical="center"/>
    </xf>
    <xf numFmtId="0" fontId="4" fillId="0" borderId="16" xfId="0" applyFont="1" applyBorder="1" applyAlignment="1">
      <alignment vertical="center" shrinkToFit="1"/>
    </xf>
    <xf numFmtId="0" fontId="4" fillId="0" borderId="17" xfId="0" applyFont="1" applyBorder="1" applyAlignment="1">
      <alignment horizontal="center" vertical="center" shrinkToFit="1"/>
    </xf>
    <xf numFmtId="0" fontId="29" fillId="7" borderId="0" xfId="0" applyFont="1" applyFill="1">
      <alignment vertical="center"/>
    </xf>
    <xf numFmtId="1" fontId="29" fillId="7" borderId="0" xfId="0" applyNumberFormat="1" applyFont="1" applyFill="1">
      <alignment vertical="center"/>
    </xf>
    <xf numFmtId="0" fontId="17" fillId="7" borderId="0" xfId="2" applyFont="1" applyFill="1">
      <alignment vertical="center"/>
    </xf>
    <xf numFmtId="0" fontId="29" fillId="7" borderId="0" xfId="0" applyFont="1" applyFill="1" applyAlignment="1">
      <alignment horizontal="left" vertical="center"/>
    </xf>
    <xf numFmtId="0" fontId="15" fillId="0" borderId="21" xfId="0" applyFont="1" applyFill="1" applyBorder="1" applyAlignment="1" applyProtection="1">
      <alignment horizontal="center" vertical="center"/>
    </xf>
    <xf numFmtId="38" fontId="15" fillId="0" borderId="16" xfId="1" applyFont="1" applyFill="1" applyBorder="1" applyAlignment="1" applyProtection="1">
      <alignment horizontal="center" vertical="center"/>
    </xf>
    <xf numFmtId="0" fontId="15" fillId="0" borderId="28" xfId="0" applyFont="1" applyFill="1" applyBorder="1" applyAlignment="1" applyProtection="1">
      <alignment horizontal="center" vertical="center"/>
    </xf>
    <xf numFmtId="0" fontId="4" fillId="0" borderId="68" xfId="0" applyFont="1" applyFill="1" applyBorder="1" applyAlignment="1" applyProtection="1">
      <alignment horizontal="center" vertical="center"/>
      <protection locked="0"/>
    </xf>
    <xf numFmtId="0" fontId="29" fillId="0" borderId="0" xfId="0" applyFont="1">
      <alignment vertical="center"/>
    </xf>
    <xf numFmtId="0" fontId="32" fillId="0" borderId="0" xfId="0" applyFont="1">
      <alignment vertical="center"/>
    </xf>
    <xf numFmtId="0" fontId="32" fillId="0" borderId="0" xfId="0" applyFont="1" applyAlignment="1">
      <alignment horizontal="center" vertical="center"/>
    </xf>
    <xf numFmtId="180" fontId="33" fillId="0" borderId="0" xfId="0" applyNumberFormat="1" applyFont="1" applyAlignment="1">
      <alignment vertical="center" shrinkToFit="1"/>
    </xf>
    <xf numFmtId="180" fontId="33" fillId="0" borderId="0" xfId="0" applyNumberFormat="1" applyFont="1" applyAlignment="1">
      <alignment vertical="center" wrapText="1" shrinkToFit="1"/>
    </xf>
    <xf numFmtId="0" fontId="33" fillId="0" borderId="0" xfId="0" applyFont="1" applyAlignment="1">
      <alignment vertical="center" shrinkToFit="1"/>
    </xf>
    <xf numFmtId="49" fontId="33" fillId="0" borderId="0" xfId="0" applyNumberFormat="1" applyFont="1" applyAlignment="1">
      <alignment vertical="center" shrinkToFit="1"/>
    </xf>
    <xf numFmtId="0" fontId="33" fillId="0" borderId="0" xfId="0" applyFont="1" applyAlignment="1">
      <alignment vertical="center" wrapText="1" shrinkToFit="1"/>
    </xf>
    <xf numFmtId="0" fontId="34" fillId="0" borderId="0" xfId="0" applyFont="1">
      <alignment vertical="center"/>
    </xf>
    <xf numFmtId="180" fontId="34" fillId="0" borderId="0" xfId="0" applyNumberFormat="1" applyFont="1" applyAlignment="1">
      <alignment vertical="center" shrinkToFit="1"/>
    </xf>
    <xf numFmtId="0" fontId="34" fillId="0" borderId="0" xfId="0" applyFont="1" applyAlignment="1">
      <alignment vertical="center" shrinkToFit="1"/>
    </xf>
    <xf numFmtId="49" fontId="34" fillId="0" borderId="0" xfId="0" applyNumberFormat="1" applyFont="1" applyAlignment="1">
      <alignment vertical="center" shrinkToFit="1"/>
    </xf>
    <xf numFmtId="49" fontId="33" fillId="0" borderId="0" xfId="0" applyNumberFormat="1" applyFont="1" applyAlignment="1">
      <alignment horizontal="center" vertical="center" wrapText="1" shrinkToFit="1"/>
    </xf>
    <xf numFmtId="49" fontId="33" fillId="0" borderId="0" xfId="0" applyNumberFormat="1" applyFont="1" applyAlignment="1">
      <alignment horizontal="center" vertical="center" shrinkToFit="1"/>
    </xf>
    <xf numFmtId="0" fontId="33" fillId="0" borderId="0" xfId="0" applyFont="1" applyAlignment="1">
      <alignment horizontal="center" vertical="center" wrapText="1" shrinkToFit="1"/>
    </xf>
    <xf numFmtId="181" fontId="33" fillId="0" borderId="0" xfId="0" applyNumberFormat="1" applyFont="1" applyAlignment="1">
      <alignment horizontal="center" vertical="center" wrapText="1" shrinkToFit="1"/>
    </xf>
    <xf numFmtId="181" fontId="33" fillId="0" borderId="0" xfId="0" applyNumberFormat="1" applyFont="1" applyAlignment="1">
      <alignment horizontal="center" vertical="center" shrinkToFit="1"/>
    </xf>
    <xf numFmtId="0" fontId="35" fillId="0" borderId="0" xfId="0" applyFont="1" applyAlignment="1">
      <alignment horizontal="center" vertical="center"/>
    </xf>
    <xf numFmtId="0" fontId="36" fillId="0" borderId="0" xfId="0" applyFont="1" applyAlignment="1">
      <alignment horizontal="center" vertical="center" shrinkToFit="1"/>
    </xf>
    <xf numFmtId="0" fontId="36" fillId="0" borderId="0" xfId="0" applyFont="1" applyAlignment="1">
      <alignment horizontal="left" vertical="center" shrinkToFit="1"/>
    </xf>
    <xf numFmtId="49" fontId="36" fillId="0" borderId="0" xfId="0" applyNumberFormat="1" applyFont="1" applyAlignment="1">
      <alignment horizontal="center" vertical="center" shrinkToFit="1"/>
    </xf>
    <xf numFmtId="38" fontId="36" fillId="0" borderId="0" xfId="1" applyFont="1" applyFill="1" applyBorder="1" applyAlignment="1">
      <alignment horizontal="center" vertical="center" shrinkToFit="1"/>
    </xf>
    <xf numFmtId="38" fontId="27" fillId="0" borderId="0" xfId="1" applyFont="1" applyFill="1" applyBorder="1" applyAlignment="1">
      <alignment horizontal="center" vertical="center"/>
    </xf>
    <xf numFmtId="0" fontId="27" fillId="0" borderId="0" xfId="0" applyFont="1" applyAlignment="1">
      <alignment horizontal="center" vertical="center"/>
    </xf>
    <xf numFmtId="0" fontId="4" fillId="0" borderId="53" xfId="0" applyFont="1" applyBorder="1" applyAlignment="1">
      <alignment horizontal="center" vertical="center" shrinkToFit="1"/>
    </xf>
    <xf numFmtId="0" fontId="4" fillId="0" borderId="60" xfId="0" applyFont="1" applyBorder="1" applyAlignment="1">
      <alignment horizontal="center" vertical="center" shrinkToFit="1"/>
    </xf>
    <xf numFmtId="0" fontId="4" fillId="0" borderId="55" xfId="0" applyFont="1" applyBorder="1" applyAlignment="1">
      <alignment horizontal="center" vertical="center" shrinkToFit="1"/>
    </xf>
    <xf numFmtId="0" fontId="4" fillId="0" borderId="56" xfId="0" applyFont="1" applyBorder="1" applyAlignment="1">
      <alignment horizontal="center" vertical="center" shrinkToFit="1"/>
    </xf>
    <xf numFmtId="0" fontId="4" fillId="0" borderId="57" xfId="0" applyFont="1" applyBorder="1" applyAlignment="1">
      <alignment horizontal="center" vertical="center" shrinkToFit="1"/>
    </xf>
    <xf numFmtId="0" fontId="4" fillId="0" borderId="58" xfId="0" applyFont="1" applyBorder="1" applyAlignment="1">
      <alignment horizontal="center" vertical="center" shrinkToFit="1"/>
    </xf>
    <xf numFmtId="0" fontId="7" fillId="0" borderId="63" xfId="0" applyFont="1" applyBorder="1" applyAlignment="1" applyProtection="1">
      <alignment vertical="center" shrinkToFit="1"/>
    </xf>
    <xf numFmtId="0" fontId="7" fillId="0" borderId="64" xfId="0" applyFont="1" applyBorder="1" applyAlignment="1" applyProtection="1">
      <alignment vertical="center" shrinkToFit="1"/>
    </xf>
    <xf numFmtId="0" fontId="4" fillId="0" borderId="70" xfId="0" applyFont="1" applyFill="1" applyBorder="1" applyAlignment="1" applyProtection="1">
      <alignment vertical="center" shrinkToFit="1"/>
      <protection locked="0"/>
    </xf>
    <xf numFmtId="0" fontId="4" fillId="0" borderId="64" xfId="0" applyFont="1" applyFill="1" applyBorder="1" applyAlignment="1" applyProtection="1">
      <alignment vertical="center" shrinkToFit="1"/>
      <protection locked="0"/>
    </xf>
    <xf numFmtId="0" fontId="4" fillId="0" borderId="77" xfId="0" applyFont="1" applyFill="1" applyBorder="1" applyAlignment="1" applyProtection="1">
      <alignment vertical="center" shrinkToFit="1"/>
      <protection locked="0"/>
    </xf>
    <xf numFmtId="0" fontId="7" fillId="0" borderId="70" xfId="0" applyFont="1" applyBorder="1" applyAlignment="1" applyProtection="1">
      <alignment vertical="center" shrinkToFit="1"/>
    </xf>
    <xf numFmtId="0" fontId="4" fillId="0" borderId="70" xfId="0" applyFont="1" applyBorder="1" applyProtection="1">
      <alignment vertical="center"/>
      <protection locked="0"/>
    </xf>
    <xf numFmtId="0" fontId="4" fillId="0" borderId="64" xfId="0" applyFont="1" applyBorder="1" applyProtection="1">
      <alignment vertical="center"/>
      <protection locked="0"/>
    </xf>
    <xf numFmtId="0" fontId="4" fillId="0" borderId="65" xfId="0" applyFont="1" applyBorder="1" applyProtection="1">
      <alignment vertical="center"/>
      <protection locked="0"/>
    </xf>
    <xf numFmtId="0" fontId="7" fillId="0" borderId="28" xfId="0" applyFont="1" applyBorder="1" applyAlignment="1" applyProtection="1">
      <alignment vertical="center" shrinkToFit="1"/>
    </xf>
    <xf numFmtId="0" fontId="7" fillId="0" borderId="21" xfId="0" applyFont="1" applyBorder="1" applyAlignment="1" applyProtection="1">
      <alignment vertical="center" shrinkToFit="1"/>
    </xf>
    <xf numFmtId="0" fontId="4" fillId="0" borderId="20" xfId="0" applyFont="1" applyFill="1" applyBorder="1" applyAlignment="1" applyProtection="1">
      <alignment vertical="center" shrinkToFit="1"/>
      <protection locked="0"/>
    </xf>
    <xf numFmtId="0" fontId="4" fillId="0" borderId="21" xfId="0" applyFont="1" applyFill="1" applyBorder="1" applyAlignment="1" applyProtection="1">
      <alignment vertical="center" shrinkToFit="1"/>
      <protection locked="0"/>
    </xf>
    <xf numFmtId="0" fontId="4" fillId="0" borderId="30" xfId="0" applyFont="1" applyFill="1" applyBorder="1" applyAlignment="1" applyProtection="1">
      <alignment vertical="center" shrinkToFit="1"/>
      <protection locked="0"/>
    </xf>
    <xf numFmtId="0" fontId="7" fillId="0" borderId="20" xfId="0" applyFont="1" applyBorder="1" applyAlignment="1" applyProtection="1">
      <alignment vertical="center" shrinkToFit="1"/>
    </xf>
    <xf numFmtId="0" fontId="4" fillId="0" borderId="20" xfId="0" applyFont="1" applyBorder="1" applyProtection="1">
      <alignment vertical="center"/>
      <protection locked="0"/>
    </xf>
    <xf numFmtId="0" fontId="4" fillId="0" borderId="21" xfId="0" applyFont="1" applyBorder="1" applyProtection="1">
      <alignment vertical="center"/>
      <protection locked="0"/>
    </xf>
    <xf numFmtId="0" fontId="4" fillId="0" borderId="22" xfId="0" applyFont="1" applyBorder="1" applyProtection="1">
      <alignment vertical="center"/>
      <protection locked="0"/>
    </xf>
    <xf numFmtId="0" fontId="7" fillId="0" borderId="71" xfId="0" applyFont="1" applyBorder="1" applyAlignment="1" applyProtection="1">
      <alignment vertical="center" shrinkToFit="1"/>
    </xf>
    <xf numFmtId="0" fontId="7" fillId="0" borderId="76" xfId="0" applyFont="1" applyBorder="1" applyAlignment="1" applyProtection="1">
      <alignment vertical="center" shrinkToFit="1"/>
    </xf>
    <xf numFmtId="0" fontId="4" fillId="0" borderId="79" xfId="0" applyFont="1" applyFill="1" applyBorder="1" applyAlignment="1" applyProtection="1">
      <alignment vertical="center"/>
      <protection locked="0"/>
    </xf>
    <xf numFmtId="0" fontId="4" fillId="0" borderId="76" xfId="0" applyFont="1" applyFill="1" applyBorder="1" applyAlignment="1" applyProtection="1">
      <alignment vertical="center"/>
      <protection locked="0"/>
    </xf>
    <xf numFmtId="0" fontId="4" fillId="0" borderId="78" xfId="0" applyFont="1" applyFill="1" applyBorder="1" applyAlignment="1" applyProtection="1">
      <alignment vertical="center"/>
      <protection locked="0"/>
    </xf>
    <xf numFmtId="0" fontId="7" fillId="0" borderId="79" xfId="0" applyFont="1" applyBorder="1" applyAlignment="1" applyProtection="1">
      <alignment vertical="center" shrinkToFit="1"/>
    </xf>
    <xf numFmtId="0" fontId="4" fillId="0" borderId="79" xfId="0" applyFont="1" applyBorder="1" applyProtection="1">
      <alignment vertical="center"/>
      <protection locked="0"/>
    </xf>
    <xf numFmtId="0" fontId="4" fillId="0" borderId="76" xfId="0" applyFont="1" applyBorder="1" applyProtection="1">
      <alignment vertical="center"/>
      <protection locked="0"/>
    </xf>
    <xf numFmtId="0" fontId="4" fillId="0" borderId="72" xfId="0" applyFont="1" applyBorder="1" applyProtection="1">
      <alignment vertical="center"/>
      <protection locked="0"/>
    </xf>
    <xf numFmtId="0" fontId="4" fillId="2" borderId="63" xfId="0" applyFont="1" applyFill="1" applyBorder="1" applyAlignment="1">
      <alignment horizontal="center" vertical="center"/>
    </xf>
    <xf numFmtId="0" fontId="4" fillId="2" borderId="64" xfId="0" applyFont="1" applyFill="1" applyBorder="1" applyAlignment="1">
      <alignment horizontal="center" vertical="center"/>
    </xf>
    <xf numFmtId="0" fontId="4" fillId="2" borderId="65" xfId="0" applyFont="1" applyFill="1" applyBorder="1" applyAlignment="1">
      <alignment horizontal="center" vertical="center"/>
    </xf>
    <xf numFmtId="0" fontId="4" fillId="0" borderId="1" xfId="0" applyFont="1" applyBorder="1" applyAlignment="1" applyProtection="1">
      <alignment horizontal="center" vertical="center"/>
      <protection locked="0"/>
    </xf>
    <xf numFmtId="0" fontId="4" fillId="0" borderId="2" xfId="0" applyFont="1" applyBorder="1" applyAlignment="1" applyProtection="1">
      <alignment horizontal="center" vertical="center"/>
      <protection locked="0"/>
    </xf>
    <xf numFmtId="0" fontId="4" fillId="0" borderId="3" xfId="0" applyFont="1" applyBorder="1" applyAlignment="1" applyProtection="1">
      <alignment horizontal="center" vertical="center"/>
      <protection locked="0"/>
    </xf>
    <xf numFmtId="0" fontId="4" fillId="0" borderId="0" xfId="0" applyFont="1" applyFill="1" applyBorder="1" applyAlignment="1" applyProtection="1">
      <alignment horizontal="center" vertical="center"/>
      <protection locked="0"/>
    </xf>
    <xf numFmtId="0" fontId="4" fillId="0" borderId="17" xfId="0" applyFont="1" applyFill="1" applyBorder="1" applyAlignment="1" applyProtection="1">
      <alignment horizontal="center" vertical="center"/>
      <protection locked="0"/>
    </xf>
    <xf numFmtId="0" fontId="4" fillId="0" borderId="42" xfId="0" applyFont="1" applyFill="1" applyBorder="1" applyAlignment="1" applyProtection="1">
      <alignment horizontal="center" vertical="center"/>
      <protection locked="0"/>
    </xf>
    <xf numFmtId="0" fontId="28" fillId="6" borderId="16" xfId="0" applyFont="1" applyFill="1" applyBorder="1" applyAlignment="1">
      <alignment horizontal="center" vertical="center" wrapText="1"/>
    </xf>
    <xf numFmtId="0" fontId="28" fillId="6" borderId="42" xfId="0" applyFont="1" applyFill="1" applyBorder="1" applyAlignment="1">
      <alignment horizontal="center" vertical="center" wrapText="1"/>
    </xf>
    <xf numFmtId="0" fontId="4" fillId="0" borderId="40" xfId="0" applyFont="1" applyFill="1" applyBorder="1" applyAlignment="1" applyProtection="1">
      <alignment horizontal="center" vertical="center"/>
      <protection locked="0"/>
    </xf>
    <xf numFmtId="0" fontId="4" fillId="0" borderId="18" xfId="0" applyFont="1" applyFill="1" applyBorder="1" applyAlignment="1" applyProtection="1">
      <alignment horizontal="center" vertical="center"/>
      <protection locked="0"/>
    </xf>
    <xf numFmtId="0" fontId="4" fillId="6" borderId="40" xfId="0" applyFont="1" applyFill="1" applyBorder="1" applyAlignment="1">
      <alignment horizontal="center" vertical="center" wrapText="1"/>
    </xf>
    <xf numFmtId="0" fontId="4" fillId="6" borderId="18" xfId="0" applyFont="1" applyFill="1" applyBorder="1" applyAlignment="1">
      <alignment horizontal="center" vertical="center" wrapText="1"/>
    </xf>
    <xf numFmtId="0" fontId="31" fillId="0" borderId="13" xfId="0" applyFont="1" applyFill="1" applyBorder="1" applyAlignment="1" applyProtection="1">
      <alignment horizontal="center" vertical="center"/>
    </xf>
    <xf numFmtId="0" fontId="31" fillId="0" borderId="14" xfId="0" applyFont="1" applyFill="1" applyBorder="1" applyAlignment="1" applyProtection="1">
      <alignment horizontal="center" vertical="center"/>
    </xf>
    <xf numFmtId="0" fontId="4" fillId="0" borderId="20" xfId="0" applyFont="1" applyFill="1" applyBorder="1" applyAlignment="1" applyProtection="1">
      <alignment vertical="center"/>
      <protection locked="0"/>
    </xf>
    <xf numFmtId="0" fontId="4" fillId="0" borderId="21" xfId="0" applyFont="1" applyFill="1" applyBorder="1" applyAlignment="1" applyProtection="1">
      <alignment vertical="center"/>
      <protection locked="0"/>
    </xf>
    <xf numFmtId="0" fontId="4" fillId="0" borderId="30" xfId="0" applyFont="1" applyFill="1" applyBorder="1" applyAlignment="1" applyProtection="1">
      <alignment vertical="center"/>
      <protection locked="0"/>
    </xf>
    <xf numFmtId="0" fontId="4" fillId="0" borderId="0" xfId="0" applyFont="1" applyAlignment="1">
      <alignment horizontal="center" vertical="center" wrapText="1"/>
    </xf>
    <xf numFmtId="0" fontId="4" fillId="0" borderId="0" xfId="0" applyFont="1" applyAlignment="1">
      <alignment horizontal="center" vertical="center"/>
    </xf>
    <xf numFmtId="0" fontId="4" fillId="0" borderId="41" xfId="0" applyFont="1" applyBorder="1" applyAlignment="1">
      <alignment horizontal="center" vertical="center"/>
    </xf>
    <xf numFmtId="0" fontId="14" fillId="0" borderId="13" xfId="0" applyFont="1" applyBorder="1" applyAlignment="1">
      <alignment horizontal="center" vertical="center"/>
    </xf>
    <xf numFmtId="0" fontId="14" fillId="0" borderId="15" xfId="0" applyFont="1" applyBorder="1" applyAlignment="1">
      <alignment horizontal="center" vertical="center"/>
    </xf>
    <xf numFmtId="0" fontId="14" fillId="0" borderId="1" xfId="0" applyFont="1" applyBorder="1" applyAlignment="1">
      <alignment horizontal="center" vertical="center"/>
    </xf>
    <xf numFmtId="0" fontId="14" fillId="0" borderId="3" xfId="0" applyFont="1" applyBorder="1" applyAlignment="1">
      <alignment horizontal="center" vertical="center"/>
    </xf>
    <xf numFmtId="0" fontId="4" fillId="0" borderId="29" xfId="0" applyFont="1" applyBorder="1" applyAlignment="1">
      <alignment horizontal="left" vertical="center"/>
    </xf>
    <xf numFmtId="0" fontId="14" fillId="0" borderId="29" xfId="0" applyFont="1" applyBorder="1" applyAlignment="1">
      <alignment horizontal="center" vertical="center"/>
    </xf>
    <xf numFmtId="0" fontId="14" fillId="0" borderId="41" xfId="0" applyFont="1" applyBorder="1" applyAlignment="1">
      <alignment horizontal="center" vertical="center"/>
    </xf>
    <xf numFmtId="0" fontId="4" fillId="0" borderId="0" xfId="0" applyFont="1" applyAlignment="1">
      <alignment horizontal="left" vertical="center"/>
    </xf>
    <xf numFmtId="0" fontId="4" fillId="0" borderId="51" xfId="0" applyFont="1" applyBorder="1" applyAlignment="1">
      <alignment horizontal="center" vertical="center"/>
    </xf>
    <xf numFmtId="0" fontId="4" fillId="0" borderId="50" xfId="0" applyFont="1" applyBorder="1" applyAlignment="1">
      <alignment horizontal="center" vertical="center"/>
    </xf>
    <xf numFmtId="0" fontId="4" fillId="0" borderId="73" xfId="0" applyFont="1" applyBorder="1" applyAlignment="1">
      <alignment horizontal="center" vertical="center"/>
    </xf>
    <xf numFmtId="0" fontId="4" fillId="0" borderId="23" xfId="0" applyFont="1" applyBorder="1" applyAlignment="1">
      <alignment horizontal="center" vertical="center"/>
    </xf>
    <xf numFmtId="0" fontId="4" fillId="0" borderId="24" xfId="0" applyFont="1" applyBorder="1" applyAlignment="1">
      <alignment horizontal="center" vertical="center"/>
    </xf>
    <xf numFmtId="0" fontId="4" fillId="0" borderId="25" xfId="0" applyFont="1" applyBorder="1" applyAlignment="1">
      <alignment horizontal="center" vertical="center"/>
    </xf>
    <xf numFmtId="0" fontId="4" fillId="0" borderId="51" xfId="0" applyFont="1" applyBorder="1" applyAlignment="1">
      <alignment horizontal="center" vertical="center" shrinkToFit="1"/>
    </xf>
    <xf numFmtId="0" fontId="4" fillId="0" borderId="50" xfId="0" applyFont="1" applyBorder="1" applyAlignment="1">
      <alignment horizontal="center" vertical="center" shrinkToFit="1"/>
    </xf>
    <xf numFmtId="0" fontId="4" fillId="0" borderId="73" xfId="0" applyFont="1" applyBorder="1" applyAlignment="1">
      <alignment horizontal="center" vertical="center" shrinkToFit="1"/>
    </xf>
    <xf numFmtId="0" fontId="4" fillId="0" borderId="23" xfId="0" applyFont="1" applyBorder="1" applyAlignment="1">
      <alignment horizontal="center" vertical="center" shrinkToFit="1"/>
    </xf>
    <xf numFmtId="0" fontId="4" fillId="0" borderId="24" xfId="0" applyFont="1" applyBorder="1" applyAlignment="1">
      <alignment horizontal="center" vertical="center" shrinkToFit="1"/>
    </xf>
    <xf numFmtId="0" fontId="4" fillId="0" borderId="25" xfId="0" applyFont="1" applyBorder="1" applyAlignment="1">
      <alignment horizontal="center" vertical="center" shrinkToFit="1"/>
    </xf>
    <xf numFmtId="38" fontId="4" fillId="3" borderId="13" xfId="1" applyFont="1" applyFill="1" applyBorder="1" applyAlignment="1">
      <alignment horizontal="right" vertical="center"/>
    </xf>
    <xf numFmtId="38" fontId="4" fillId="3" borderId="14" xfId="1" applyFont="1" applyFill="1" applyBorder="1" applyAlignment="1">
      <alignment horizontal="right" vertical="center"/>
    </xf>
    <xf numFmtId="38" fontId="4" fillId="3" borderId="1" xfId="1" applyFont="1" applyFill="1" applyBorder="1" applyAlignment="1">
      <alignment horizontal="right" vertical="center"/>
    </xf>
    <xf numFmtId="38" fontId="4" fillId="3" borderId="2" xfId="1" applyFont="1" applyFill="1" applyBorder="1" applyAlignment="1">
      <alignment horizontal="right" vertical="center"/>
    </xf>
    <xf numFmtId="38" fontId="4" fillId="0" borderId="13" xfId="1" applyFont="1" applyBorder="1" applyAlignment="1">
      <alignment horizontal="right" vertical="center"/>
    </xf>
    <xf numFmtId="38" fontId="4" fillId="0" borderId="14" xfId="1" applyFont="1" applyBorder="1" applyAlignment="1">
      <alignment horizontal="right" vertical="center"/>
    </xf>
    <xf numFmtId="38" fontId="4" fillId="0" borderId="1" xfId="1" applyFont="1" applyBorder="1" applyAlignment="1">
      <alignment horizontal="right" vertical="center"/>
    </xf>
    <xf numFmtId="38" fontId="4" fillId="0" borderId="2" xfId="1" applyFont="1" applyBorder="1" applyAlignment="1">
      <alignment horizontal="right" vertical="center"/>
    </xf>
    <xf numFmtId="0" fontId="4" fillId="0" borderId="52" xfId="0" applyFont="1" applyBorder="1" applyAlignment="1">
      <alignment horizontal="center" vertical="center" shrinkToFit="1"/>
    </xf>
    <xf numFmtId="0" fontId="4" fillId="0" borderId="52" xfId="0" applyFont="1" applyBorder="1" applyAlignment="1">
      <alignment horizontal="center" vertical="center"/>
    </xf>
    <xf numFmtId="0" fontId="20" fillId="0" borderId="0" xfId="0" applyFont="1" applyAlignment="1">
      <alignment horizontal="left" vertical="center" wrapText="1"/>
    </xf>
    <xf numFmtId="0" fontId="4" fillId="0" borderId="62" xfId="0" applyFont="1" applyBorder="1" applyAlignment="1">
      <alignment horizontal="left" vertical="center"/>
    </xf>
    <xf numFmtId="0" fontId="4" fillId="0" borderId="59" xfId="0" applyFont="1" applyBorder="1" applyAlignment="1">
      <alignment horizontal="left" vertical="center"/>
    </xf>
    <xf numFmtId="0" fontId="4" fillId="0" borderId="61" xfId="0" applyFont="1" applyBorder="1" applyAlignment="1">
      <alignment horizontal="left" vertical="center"/>
    </xf>
    <xf numFmtId="0" fontId="12" fillId="0" borderId="0" xfId="0" applyFont="1" applyAlignment="1">
      <alignment horizontal="left" vertical="center" wrapText="1"/>
    </xf>
    <xf numFmtId="0" fontId="7" fillId="0" borderId="71" xfId="0" applyFont="1" applyBorder="1" applyAlignment="1" applyProtection="1">
      <alignment horizontal="center" vertical="center"/>
    </xf>
    <xf numFmtId="0" fontId="7" fillId="0" borderId="76" xfId="0" applyFont="1" applyBorder="1" applyAlignment="1" applyProtection="1">
      <alignment horizontal="center" vertical="center"/>
    </xf>
    <xf numFmtId="0" fontId="4" fillId="2" borderId="20" xfId="0" applyFont="1" applyFill="1" applyBorder="1" applyAlignment="1" applyProtection="1">
      <alignment horizontal="center" vertical="center" wrapText="1"/>
    </xf>
    <xf numFmtId="0" fontId="4" fillId="2" borderId="21" xfId="0" applyFont="1" applyFill="1" applyBorder="1" applyAlignment="1" applyProtection="1">
      <alignment horizontal="center" vertical="center" wrapText="1"/>
    </xf>
    <xf numFmtId="0" fontId="4" fillId="2" borderId="22" xfId="0" applyFont="1" applyFill="1" applyBorder="1" applyAlignment="1" applyProtection="1">
      <alignment horizontal="center" vertical="center" wrapText="1"/>
    </xf>
    <xf numFmtId="0" fontId="4" fillId="2" borderId="51" xfId="0" applyFont="1" applyFill="1" applyBorder="1" applyAlignment="1" applyProtection="1">
      <alignment horizontal="center" vertical="center" wrapText="1"/>
    </xf>
    <xf numFmtId="0" fontId="4" fillId="2" borderId="50" xfId="0" applyFont="1" applyFill="1" applyBorder="1" applyAlignment="1" applyProtection="1">
      <alignment horizontal="center" vertical="center" wrapText="1"/>
    </xf>
    <xf numFmtId="0" fontId="4" fillId="2" borderId="69" xfId="0" applyFont="1" applyFill="1" applyBorder="1" applyAlignment="1" applyProtection="1">
      <alignment horizontal="center" vertical="center" wrapText="1"/>
    </xf>
    <xf numFmtId="0" fontId="4" fillId="2" borderId="0" xfId="0" applyFont="1" applyFill="1" applyBorder="1" applyAlignment="1" applyProtection="1">
      <alignment horizontal="center" vertical="center" wrapText="1"/>
    </xf>
    <xf numFmtId="0" fontId="4" fillId="2" borderId="23" xfId="0" applyFont="1" applyFill="1" applyBorder="1" applyAlignment="1" applyProtection="1">
      <alignment horizontal="center" vertical="center" wrapText="1"/>
    </xf>
    <xf numFmtId="0" fontId="4" fillId="2" borderId="24" xfId="0" applyFont="1" applyFill="1" applyBorder="1" applyAlignment="1" applyProtection="1">
      <alignment horizontal="center" vertical="center" wrapText="1"/>
    </xf>
    <xf numFmtId="0" fontId="4" fillId="0" borderId="13" xfId="0" applyFont="1" applyFill="1" applyBorder="1" applyAlignment="1" applyProtection="1">
      <alignment horizontal="center" vertical="center"/>
    </xf>
    <xf numFmtId="0" fontId="4" fillId="0" borderId="14" xfId="0" applyFont="1" applyFill="1" applyBorder="1" applyAlignment="1" applyProtection="1">
      <alignment horizontal="center" vertical="center"/>
    </xf>
    <xf numFmtId="176" fontId="4" fillId="0" borderId="26" xfId="0" applyNumberFormat="1" applyFont="1" applyFill="1" applyBorder="1" applyAlignment="1" applyProtection="1">
      <alignment horizontal="center" vertical="center"/>
    </xf>
    <xf numFmtId="176" fontId="4" fillId="0" borderId="14" xfId="0" applyNumberFormat="1" applyFont="1" applyFill="1" applyBorder="1" applyAlignment="1" applyProtection="1">
      <alignment horizontal="center" vertical="center"/>
    </xf>
    <xf numFmtId="176" fontId="4" fillId="0" borderId="15" xfId="0" applyNumberFormat="1" applyFont="1" applyFill="1" applyBorder="1" applyAlignment="1" applyProtection="1">
      <alignment horizontal="center" vertical="center"/>
    </xf>
    <xf numFmtId="0" fontId="21" fillId="0" borderId="0" xfId="0" applyFont="1" applyAlignment="1">
      <alignment horizontal="left" vertical="center" wrapText="1"/>
    </xf>
    <xf numFmtId="0" fontId="4" fillId="0" borderId="62" xfId="0" applyFont="1" applyBorder="1" applyAlignment="1">
      <alignment horizontal="center" vertical="center"/>
    </xf>
    <xf numFmtId="0" fontId="4" fillId="0" borderId="59" xfId="0" applyFont="1" applyBorder="1" applyAlignment="1">
      <alignment horizontal="center" vertical="center"/>
    </xf>
    <xf numFmtId="0" fontId="4" fillId="0" borderId="61" xfId="0" applyFont="1" applyBorder="1" applyAlignment="1">
      <alignment horizontal="center" vertical="center"/>
    </xf>
    <xf numFmtId="0" fontId="4" fillId="0" borderId="79" xfId="0" applyFont="1" applyFill="1" applyBorder="1" applyAlignment="1" applyProtection="1">
      <alignment horizontal="center" vertical="center"/>
      <protection locked="0"/>
    </xf>
    <xf numFmtId="0" fontId="4" fillId="0" borderId="76" xfId="0" applyFont="1" applyFill="1" applyBorder="1" applyAlignment="1" applyProtection="1">
      <alignment horizontal="center" vertical="center"/>
      <protection locked="0"/>
    </xf>
    <xf numFmtId="0" fontId="4" fillId="0" borderId="72" xfId="0" applyFont="1" applyFill="1" applyBorder="1" applyAlignment="1" applyProtection="1">
      <alignment horizontal="center" vertical="center"/>
      <protection locked="0"/>
    </xf>
    <xf numFmtId="0" fontId="4" fillId="0" borderId="16" xfId="0" applyFont="1" applyBorder="1" applyAlignment="1" applyProtection="1">
      <alignment horizontal="center" vertical="center" wrapText="1"/>
    </xf>
    <xf numFmtId="0" fontId="4" fillId="0" borderId="17" xfId="0" applyFont="1" applyBorder="1" applyAlignment="1" applyProtection="1">
      <alignment horizontal="center" vertical="center" wrapText="1"/>
    </xf>
    <xf numFmtId="0" fontId="4" fillId="0" borderId="42" xfId="0" applyFont="1" applyBorder="1" applyAlignment="1" applyProtection="1">
      <alignment horizontal="center" vertical="center" wrapText="1"/>
    </xf>
    <xf numFmtId="0" fontId="4" fillId="3" borderId="14" xfId="0" applyFont="1" applyFill="1" applyBorder="1" applyAlignment="1">
      <alignment horizontal="center" vertical="center"/>
    </xf>
    <xf numFmtId="0" fontId="4" fillId="3" borderId="15" xfId="0" applyFont="1" applyFill="1" applyBorder="1" applyAlignment="1">
      <alignment horizontal="center" vertical="center"/>
    </xf>
    <xf numFmtId="0" fontId="4" fillId="3" borderId="2" xfId="0" applyFont="1" applyFill="1" applyBorder="1" applyAlignment="1">
      <alignment horizontal="center" vertical="center"/>
    </xf>
    <xf numFmtId="0" fontId="4" fillId="3" borderId="3" xfId="0" applyFont="1" applyFill="1" applyBorder="1" applyAlignment="1">
      <alignment horizontal="center" vertical="center"/>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2" borderId="20" xfId="0" applyFont="1" applyFill="1" applyBorder="1" applyAlignment="1">
      <alignment horizontal="center" vertical="center" wrapText="1"/>
    </xf>
    <xf numFmtId="0" fontId="4" fillId="2" borderId="21" xfId="0" applyFont="1" applyFill="1" applyBorder="1" applyAlignment="1">
      <alignment horizontal="center" vertical="center" wrapText="1"/>
    </xf>
    <xf numFmtId="0" fontId="4" fillId="2" borderId="22" xfId="0" applyFont="1" applyFill="1" applyBorder="1" applyAlignment="1">
      <alignment horizontal="center" vertical="center" wrapText="1"/>
    </xf>
    <xf numFmtId="0" fontId="4" fillId="0" borderId="16" xfId="0" applyFont="1" applyBorder="1" applyAlignment="1">
      <alignment horizontal="center" vertical="center"/>
    </xf>
    <xf numFmtId="0" fontId="4" fillId="0" borderId="17" xfId="0" applyFont="1" applyBorder="1" applyAlignment="1">
      <alignment horizontal="center" vertical="center"/>
    </xf>
    <xf numFmtId="0" fontId="4" fillId="0" borderId="40" xfId="0" applyFont="1" applyBorder="1" applyAlignment="1" applyProtection="1">
      <alignment horizontal="left" vertical="center" shrinkToFit="1"/>
      <protection locked="0"/>
    </xf>
    <xf numFmtId="0" fontId="4" fillId="0" borderId="17" xfId="0" applyFont="1" applyBorder="1" applyAlignment="1" applyProtection="1">
      <alignment horizontal="left" vertical="center" shrinkToFit="1"/>
      <protection locked="0"/>
    </xf>
    <xf numFmtId="0" fontId="4" fillId="0" borderId="18" xfId="0" applyFont="1" applyBorder="1" applyAlignment="1" applyProtection="1">
      <alignment horizontal="left" vertical="center" shrinkToFit="1"/>
      <protection locked="0"/>
    </xf>
    <xf numFmtId="177" fontId="4" fillId="0" borderId="16" xfId="0" applyNumberFormat="1" applyFont="1" applyBorder="1" applyAlignment="1" applyProtection="1">
      <alignment horizontal="center" vertical="center"/>
      <protection locked="0"/>
    </xf>
    <xf numFmtId="177" fontId="4" fillId="0" borderId="17" xfId="0" applyNumberFormat="1" applyFont="1" applyBorder="1" applyAlignment="1" applyProtection="1">
      <alignment horizontal="center" vertical="center"/>
      <protection locked="0"/>
    </xf>
    <xf numFmtId="177" fontId="4" fillId="0" borderId="18" xfId="0" applyNumberFormat="1" applyFont="1" applyBorder="1" applyAlignment="1" applyProtection="1">
      <alignment horizontal="center" vertical="center"/>
      <protection locked="0"/>
    </xf>
    <xf numFmtId="0" fontId="4" fillId="2" borderId="21" xfId="0" applyFont="1" applyFill="1" applyBorder="1" applyAlignment="1">
      <alignment horizontal="center" vertical="center"/>
    </xf>
    <xf numFmtId="0" fontId="4" fillId="2" borderId="22" xfId="0" applyFont="1" applyFill="1" applyBorder="1" applyAlignment="1">
      <alignment horizontal="center" vertical="center"/>
    </xf>
    <xf numFmtId="0" fontId="4" fillId="2" borderId="20" xfId="0" applyFont="1" applyFill="1" applyBorder="1" applyAlignment="1">
      <alignment horizontal="center" vertical="center"/>
    </xf>
    <xf numFmtId="176" fontId="4" fillId="0" borderId="40" xfId="0" applyNumberFormat="1" applyFont="1" applyBorder="1" applyAlignment="1" applyProtection="1">
      <alignment horizontal="center" vertical="center"/>
    </xf>
    <xf numFmtId="176" fontId="4" fillId="0" borderId="17" xfId="0" applyNumberFormat="1" applyFont="1" applyBorder="1" applyAlignment="1" applyProtection="1">
      <alignment horizontal="center" vertical="center"/>
    </xf>
    <xf numFmtId="176" fontId="4" fillId="0" borderId="18" xfId="0" applyNumberFormat="1" applyFont="1" applyBorder="1" applyAlignment="1" applyProtection="1">
      <alignment horizontal="center" vertical="center"/>
    </xf>
    <xf numFmtId="0" fontId="4" fillId="0" borderId="40" xfId="0" applyFont="1" applyBorder="1" applyAlignment="1" applyProtection="1">
      <alignment horizontal="center" vertical="center"/>
      <protection locked="0"/>
    </xf>
    <xf numFmtId="0" fontId="4" fillId="0" borderId="17" xfId="0" applyFont="1" applyBorder="1" applyAlignment="1" applyProtection="1">
      <alignment horizontal="center" vertical="center"/>
      <protection locked="0"/>
    </xf>
    <xf numFmtId="0" fontId="4" fillId="0" borderId="18" xfId="0" applyFont="1" applyBorder="1" applyAlignment="1" applyProtection="1">
      <alignment horizontal="center" vertical="center"/>
      <protection locked="0"/>
    </xf>
    <xf numFmtId="49" fontId="4" fillId="0" borderId="40" xfId="0" applyNumberFormat="1" applyFont="1" applyBorder="1" applyAlignment="1" applyProtection="1">
      <alignment horizontal="center" vertical="center"/>
      <protection locked="0"/>
    </xf>
    <xf numFmtId="49" fontId="4" fillId="0" borderId="17" xfId="0" applyNumberFormat="1" applyFont="1" applyBorder="1" applyAlignment="1" applyProtection="1">
      <alignment horizontal="center" vertical="center"/>
      <protection locked="0"/>
    </xf>
    <xf numFmtId="49" fontId="4" fillId="0" borderId="18" xfId="0" applyNumberFormat="1" applyFont="1" applyBorder="1" applyAlignment="1" applyProtection="1">
      <alignment horizontal="center" vertical="center"/>
      <protection locked="0"/>
    </xf>
    <xf numFmtId="0" fontId="4" fillId="4" borderId="29" xfId="0" applyFont="1" applyFill="1" applyBorder="1" applyAlignment="1" applyProtection="1">
      <alignment horizontal="center" vertical="center"/>
      <protection locked="0"/>
    </xf>
    <xf numFmtId="0" fontId="4" fillId="4" borderId="0" xfId="0" applyFont="1" applyFill="1" applyBorder="1" applyAlignment="1" applyProtection="1">
      <alignment horizontal="center" vertical="center"/>
      <protection locked="0"/>
    </xf>
    <xf numFmtId="0" fontId="4" fillId="4" borderId="41" xfId="0" applyFont="1" applyFill="1" applyBorder="1" applyAlignment="1" applyProtection="1">
      <alignment horizontal="center" vertical="center"/>
      <protection locked="0"/>
    </xf>
    <xf numFmtId="0" fontId="9" fillId="0" borderId="0" xfId="0" applyFont="1" applyAlignment="1">
      <alignment horizontal="left"/>
    </xf>
    <xf numFmtId="0" fontId="4" fillId="0" borderId="1" xfId="0" applyFont="1" applyBorder="1" applyAlignment="1" applyProtection="1">
      <alignment horizontal="center" vertical="center" shrinkToFit="1"/>
      <protection locked="0"/>
    </xf>
    <xf numFmtId="0" fontId="4" fillId="0" borderId="2" xfId="0" applyFont="1" applyBorder="1" applyAlignment="1" applyProtection="1">
      <alignment horizontal="center" vertical="center" shrinkToFit="1"/>
      <protection locked="0"/>
    </xf>
    <xf numFmtId="0" fontId="4" fillId="0" borderId="3" xfId="0" applyFont="1" applyBorder="1" applyAlignment="1" applyProtection="1">
      <alignment horizontal="center" vertical="center" shrinkToFit="1"/>
      <protection locked="0"/>
    </xf>
    <xf numFmtId="0" fontId="4" fillId="0" borderId="40" xfId="0" applyFont="1" applyBorder="1" applyAlignment="1" applyProtection="1">
      <alignment horizontal="center" vertical="center" shrinkToFit="1"/>
      <protection locked="0"/>
    </xf>
    <xf numFmtId="0" fontId="4" fillId="0" borderId="17" xfId="0" applyFont="1" applyBorder="1" applyAlignment="1" applyProtection="1">
      <alignment horizontal="center" vertical="center" shrinkToFit="1"/>
      <protection locked="0"/>
    </xf>
    <xf numFmtId="0" fontId="4" fillId="0" borderId="18" xfId="0" applyFont="1" applyBorder="1" applyAlignment="1" applyProtection="1">
      <alignment horizontal="center" vertical="center" shrinkToFit="1"/>
      <protection locked="0"/>
    </xf>
    <xf numFmtId="0" fontId="4" fillId="0" borderId="29" xfId="0" applyFont="1" applyBorder="1" applyAlignment="1">
      <alignment horizontal="center" vertical="center"/>
    </xf>
    <xf numFmtId="0" fontId="4" fillId="0" borderId="0" xfId="0" applyFont="1" applyBorder="1" applyAlignment="1">
      <alignment horizontal="center" vertical="center"/>
    </xf>
    <xf numFmtId="178" fontId="4" fillId="0" borderId="40" xfId="0" applyNumberFormat="1" applyFont="1" applyBorder="1" applyAlignment="1" applyProtection="1">
      <alignment horizontal="center" vertical="center"/>
      <protection locked="0"/>
    </xf>
    <xf numFmtId="178" fontId="4" fillId="0" borderId="17" xfId="0" applyNumberFormat="1" applyFont="1" applyBorder="1" applyAlignment="1" applyProtection="1">
      <alignment horizontal="center" vertical="center"/>
      <protection locked="0"/>
    </xf>
    <xf numFmtId="178" fontId="4" fillId="0" borderId="18" xfId="0" applyNumberFormat="1" applyFont="1" applyBorder="1" applyAlignment="1" applyProtection="1">
      <alignment horizontal="center" vertical="center"/>
      <protection locked="0"/>
    </xf>
    <xf numFmtId="0" fontId="4" fillId="5" borderId="17" xfId="0" applyFont="1" applyFill="1" applyBorder="1" applyAlignment="1" applyProtection="1">
      <alignment horizontal="left" vertical="center"/>
      <protection locked="0"/>
    </xf>
    <xf numFmtId="0" fontId="4" fillId="5" borderId="18" xfId="0" applyFont="1" applyFill="1" applyBorder="1" applyAlignment="1" applyProtection="1">
      <alignment horizontal="left" vertical="center"/>
      <protection locked="0"/>
    </xf>
    <xf numFmtId="179" fontId="4" fillId="0" borderId="40" xfId="0" applyNumberFormat="1" applyFont="1" applyBorder="1" applyAlignment="1" applyProtection="1">
      <alignment horizontal="center" vertical="center"/>
      <protection locked="0"/>
    </xf>
    <xf numFmtId="179" fontId="4" fillId="0" borderId="17" xfId="0" applyNumberFormat="1" applyFont="1" applyBorder="1" applyAlignment="1" applyProtection="1">
      <alignment horizontal="center" vertical="center"/>
      <protection locked="0"/>
    </xf>
    <xf numFmtId="179" fontId="4" fillId="0" borderId="18" xfId="0" applyNumberFormat="1" applyFont="1" applyBorder="1" applyAlignment="1" applyProtection="1">
      <alignment horizontal="center" vertical="center"/>
      <protection locked="0"/>
    </xf>
    <xf numFmtId="0" fontId="4" fillId="0" borderId="13" xfId="0" applyFont="1" applyBorder="1" applyAlignment="1">
      <alignment horizontal="center" vertical="center"/>
    </xf>
    <xf numFmtId="0" fontId="4" fillId="0" borderId="27" xfId="0" applyFont="1" applyBorder="1" applyAlignment="1" applyProtection="1">
      <alignment horizontal="center" vertical="center"/>
      <protection locked="0"/>
    </xf>
    <xf numFmtId="0" fontId="13" fillId="0" borderId="0" xfId="0" applyFont="1" applyFill="1" applyBorder="1" applyAlignment="1">
      <alignment horizontal="left" vertical="center" wrapText="1"/>
    </xf>
    <xf numFmtId="49" fontId="10" fillId="0" borderId="40" xfId="2" applyNumberFormat="1" applyFont="1" applyBorder="1" applyAlignment="1" applyProtection="1">
      <alignment horizontal="center" vertical="center"/>
      <protection locked="0"/>
    </xf>
    <xf numFmtId="0" fontId="4" fillId="2" borderId="21" xfId="0" applyFont="1" applyFill="1" applyBorder="1" applyAlignment="1" applyProtection="1">
      <alignment horizontal="center" vertical="center"/>
    </xf>
    <xf numFmtId="0" fontId="4" fillId="2" borderId="22" xfId="0" applyFont="1" applyFill="1" applyBorder="1" applyAlignment="1" applyProtection="1">
      <alignment horizontal="center" vertical="center"/>
    </xf>
    <xf numFmtId="0" fontId="4" fillId="2" borderId="20" xfId="0" applyFont="1" applyFill="1" applyBorder="1" applyAlignment="1" applyProtection="1">
      <alignment horizontal="center" vertical="center"/>
    </xf>
    <xf numFmtId="0" fontId="4" fillId="0" borderId="7" xfId="0" applyFont="1" applyBorder="1" applyAlignment="1">
      <alignment horizontal="center" vertical="center"/>
    </xf>
    <xf numFmtId="0" fontId="4" fillId="0" borderId="38" xfId="0" applyFont="1" applyBorder="1" applyAlignment="1">
      <alignment horizontal="center" vertical="center"/>
    </xf>
    <xf numFmtId="0" fontId="4" fillId="0" borderId="1" xfId="0" applyFont="1" applyBorder="1" applyAlignment="1">
      <alignment horizontal="center" vertical="center"/>
    </xf>
    <xf numFmtId="0" fontId="9" fillId="0" borderId="21" xfId="0" applyFont="1" applyBorder="1" applyAlignment="1">
      <alignment horizontal="left"/>
    </xf>
    <xf numFmtId="0" fontId="4" fillId="0" borderId="16" xfId="0" applyFont="1" applyBorder="1" applyAlignment="1" applyProtection="1">
      <alignment horizontal="center" vertical="center" shrinkToFit="1"/>
      <protection locked="0"/>
    </xf>
    <xf numFmtId="0" fontId="4" fillId="0" borderId="68" xfId="0" applyFont="1" applyBorder="1" applyAlignment="1">
      <alignment horizontal="center" vertical="center" shrinkToFit="1"/>
    </xf>
    <xf numFmtId="0" fontId="4" fillId="0" borderId="67" xfId="0" applyFont="1" applyBorder="1" applyAlignment="1">
      <alignment horizontal="center" vertical="center" shrinkToFit="1"/>
    </xf>
    <xf numFmtId="0" fontId="4" fillId="0" borderId="66" xfId="0" applyFont="1" applyBorder="1" applyAlignment="1">
      <alignment horizontal="center" vertical="center" shrinkToFit="1"/>
    </xf>
    <xf numFmtId="38" fontId="4" fillId="0" borderId="17" xfId="1" applyFont="1" applyBorder="1" applyAlignment="1">
      <alignment horizontal="right" vertical="center" shrinkToFit="1"/>
    </xf>
    <xf numFmtId="0" fontId="4" fillId="0" borderId="20" xfId="0" applyFont="1" applyBorder="1" applyAlignment="1">
      <alignment horizontal="center" vertical="center" wrapText="1" shrinkToFit="1"/>
    </xf>
    <xf numFmtId="0" fontId="4" fillId="0" borderId="21" xfId="0" applyFont="1" applyBorder="1" applyAlignment="1">
      <alignment horizontal="center" vertical="center" wrapText="1" shrinkToFit="1"/>
    </xf>
    <xf numFmtId="0" fontId="4" fillId="0" borderId="22" xfId="0" applyFont="1" applyBorder="1" applyAlignment="1">
      <alignment horizontal="center" vertical="center" wrapText="1" shrinkToFit="1"/>
    </xf>
    <xf numFmtId="0" fontId="20" fillId="0" borderId="0" xfId="0" applyFont="1" applyAlignment="1">
      <alignment horizontal="left" vertical="center" wrapText="1" shrinkToFit="1"/>
    </xf>
    <xf numFmtId="0" fontId="4" fillId="0" borderId="20"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22" xfId="0" applyFont="1" applyBorder="1" applyAlignment="1">
      <alignment horizontal="center" vertical="center" wrapText="1"/>
    </xf>
    <xf numFmtId="0" fontId="4" fillId="0" borderId="28" xfId="0" applyFont="1" applyBorder="1" applyAlignment="1">
      <alignment horizontal="right" vertical="center" shrinkToFit="1"/>
    </xf>
    <xf numFmtId="0" fontId="4" fillId="0" borderId="21" xfId="0" applyFont="1" applyBorder="1" applyAlignment="1">
      <alignment horizontal="right" vertical="center" shrinkToFit="1"/>
    </xf>
    <xf numFmtId="0" fontId="4" fillId="0" borderId="30" xfId="0" applyFont="1" applyBorder="1" applyAlignment="1">
      <alignment horizontal="right" vertical="center" shrinkToFit="1"/>
    </xf>
    <xf numFmtId="0" fontId="4" fillId="0" borderId="5" xfId="0" applyFont="1" applyBorder="1" applyAlignment="1">
      <alignment horizontal="center" vertical="center" shrinkToFit="1"/>
    </xf>
    <xf numFmtId="0" fontId="4" fillId="0" borderId="6" xfId="0" applyFont="1" applyBorder="1" applyAlignment="1">
      <alignment horizontal="center" vertical="center" shrinkToFit="1"/>
    </xf>
    <xf numFmtId="0" fontId="9" fillId="0" borderId="0" xfId="0" applyFont="1" applyAlignment="1">
      <alignment horizontal="center" vertical="center" shrinkToFit="1"/>
    </xf>
    <xf numFmtId="0" fontId="4" fillId="0" borderId="16" xfId="0" applyFont="1" applyFill="1" applyBorder="1" applyAlignment="1">
      <alignment horizontal="center" vertical="center" shrinkToFit="1"/>
    </xf>
    <xf numFmtId="0" fontId="4" fillId="0" borderId="17" xfId="0" applyFont="1" applyFill="1" applyBorder="1" applyAlignment="1">
      <alignment horizontal="center" vertical="center" shrinkToFit="1"/>
    </xf>
    <xf numFmtId="0" fontId="4" fillId="0" borderId="18" xfId="0" applyFont="1" applyFill="1" applyBorder="1" applyAlignment="1">
      <alignment horizontal="center" vertical="center" shrinkToFit="1"/>
    </xf>
    <xf numFmtId="0" fontId="4" fillId="0" borderId="28" xfId="0" applyFont="1" applyBorder="1" applyAlignment="1">
      <alignment horizontal="center" vertical="center" shrinkToFit="1"/>
    </xf>
    <xf numFmtId="0" fontId="4" fillId="0" borderId="21" xfId="0" applyFont="1" applyBorder="1" applyAlignment="1">
      <alignment horizontal="center" vertical="center" shrinkToFit="1"/>
    </xf>
    <xf numFmtId="0" fontId="4" fillId="0" borderId="22" xfId="0" applyFont="1" applyBorder="1" applyAlignment="1">
      <alignment horizontal="center" vertical="center" shrinkToFit="1"/>
    </xf>
    <xf numFmtId="0" fontId="4" fillId="0" borderId="0" xfId="0" applyFont="1" applyAlignment="1">
      <alignment horizontal="center" vertical="center" shrinkToFit="1"/>
    </xf>
    <xf numFmtId="0" fontId="4" fillId="0" borderId="33" xfId="0" applyFont="1" applyBorder="1" applyAlignment="1">
      <alignment horizontal="center" vertical="center" shrinkToFit="1"/>
    </xf>
    <xf numFmtId="0" fontId="4" fillId="0" borderId="36" xfId="0" applyFont="1" applyBorder="1" applyAlignment="1">
      <alignment horizontal="center" vertical="center" shrinkToFit="1"/>
    </xf>
    <xf numFmtId="0" fontId="4" fillId="0" borderId="34" xfId="0" applyFont="1" applyBorder="1" applyAlignment="1">
      <alignment horizontal="center" vertical="center" shrinkToFit="1"/>
    </xf>
    <xf numFmtId="0" fontId="4" fillId="0" borderId="37" xfId="0" applyFont="1" applyBorder="1" applyAlignment="1">
      <alignment horizontal="center" vertical="center" shrinkToFit="1"/>
    </xf>
    <xf numFmtId="0" fontId="4" fillId="0" borderId="14"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0" xfId="0" applyFont="1" applyAlignment="1">
      <alignment horizontal="left" vertical="center" wrapText="1"/>
    </xf>
    <xf numFmtId="0" fontId="5" fillId="0" borderId="14" xfId="0" applyFont="1" applyFill="1" applyBorder="1" applyAlignment="1">
      <alignment horizontal="left" vertical="center" shrinkToFit="1"/>
    </xf>
    <xf numFmtId="0" fontId="5" fillId="0" borderId="15" xfId="0" applyFont="1" applyFill="1" applyBorder="1" applyAlignment="1">
      <alignment horizontal="left" vertical="center" shrinkToFit="1"/>
    </xf>
    <xf numFmtId="0" fontId="5" fillId="0" borderId="2" xfId="0" applyFont="1" applyFill="1" applyBorder="1" applyAlignment="1">
      <alignment horizontal="left" vertical="center" shrinkToFit="1"/>
    </xf>
    <xf numFmtId="0" fontId="5" fillId="0" borderId="3" xfId="0" applyFont="1" applyFill="1" applyBorder="1" applyAlignment="1">
      <alignment horizontal="left" vertical="center" shrinkToFit="1"/>
    </xf>
    <xf numFmtId="0" fontId="4" fillId="0" borderId="26" xfId="0" applyFont="1" applyFill="1" applyBorder="1" applyAlignment="1">
      <alignment horizontal="center" vertical="center" shrinkToFit="1"/>
    </xf>
    <xf numFmtId="0" fontId="4" fillId="0" borderId="27" xfId="0" applyFont="1" applyFill="1" applyBorder="1" applyAlignment="1">
      <alignment horizontal="center" vertical="center" shrinkToFit="1"/>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4" fillId="0" borderId="4" xfId="0" applyFont="1" applyBorder="1" applyAlignment="1">
      <alignment horizontal="center" vertical="center" shrinkToFit="1"/>
    </xf>
    <xf numFmtId="0" fontId="4" fillId="0" borderId="32" xfId="0" applyFont="1" applyBorder="1" applyAlignment="1">
      <alignment horizontal="center" vertical="center" shrinkToFit="1"/>
    </xf>
    <xf numFmtId="0" fontId="4" fillId="0" borderId="35" xfId="0" applyFont="1" applyBorder="1" applyAlignment="1">
      <alignment horizontal="center" vertical="center" shrinkToFit="1"/>
    </xf>
    <xf numFmtId="0" fontId="5" fillId="0" borderId="28" xfId="0" applyFont="1" applyBorder="1" applyAlignment="1">
      <alignment horizontal="center" vertical="center" wrapText="1"/>
    </xf>
    <xf numFmtId="0" fontId="5" fillId="0" borderId="21" xfId="0" applyFont="1" applyBorder="1" applyAlignment="1">
      <alignment horizontal="center" vertical="center" wrapText="1"/>
    </xf>
    <xf numFmtId="0" fontId="5" fillId="0" borderId="22" xfId="0" applyFont="1" applyBorder="1" applyAlignment="1">
      <alignment horizontal="center" vertical="center" wrapText="1"/>
    </xf>
    <xf numFmtId="0" fontId="5" fillId="0" borderId="14" xfId="0" applyFont="1" applyFill="1" applyBorder="1" applyAlignment="1">
      <alignment horizontal="center" vertical="center" shrinkToFit="1"/>
    </xf>
    <xf numFmtId="0" fontId="4" fillId="0" borderId="43" xfId="0" applyFont="1" applyBorder="1" applyAlignment="1">
      <alignment horizontal="center" vertical="center" shrinkToFit="1"/>
    </xf>
    <xf numFmtId="0" fontId="4" fillId="0" borderId="44" xfId="0" applyFont="1" applyBorder="1" applyAlignment="1">
      <alignment horizontal="center" vertical="center" shrinkToFit="1"/>
    </xf>
    <xf numFmtId="0" fontId="4" fillId="0" borderId="45" xfId="0" applyFont="1" applyBorder="1" applyAlignment="1">
      <alignment horizontal="center" vertical="center" shrinkToFit="1"/>
    </xf>
    <xf numFmtId="0" fontId="4" fillId="0" borderId="23" xfId="0" applyFont="1" applyBorder="1" applyAlignment="1">
      <alignment horizontal="center" vertical="center" wrapText="1" shrinkToFit="1"/>
    </xf>
    <xf numFmtId="0" fontId="4" fillId="0" borderId="20" xfId="0" applyFont="1" applyBorder="1" applyAlignment="1">
      <alignment horizontal="center" vertical="center" shrinkToFit="1"/>
    </xf>
    <xf numFmtId="0" fontId="5" fillId="0" borderId="19" xfId="0" applyFont="1" applyBorder="1" applyAlignment="1">
      <alignment horizontal="center" vertical="center" wrapText="1"/>
    </xf>
    <xf numFmtId="0" fontId="4" fillId="0" borderId="46" xfId="0" applyFont="1" applyBorder="1" applyAlignment="1">
      <alignment horizontal="center" vertical="center" shrinkToFit="1"/>
    </xf>
    <xf numFmtId="0" fontId="4" fillId="0" borderId="47" xfId="0" applyFont="1" applyBorder="1" applyAlignment="1">
      <alignment horizontal="center" vertical="center" shrinkToFit="1"/>
    </xf>
    <xf numFmtId="0" fontId="4" fillId="0" borderId="48" xfId="0" applyFont="1" applyBorder="1" applyAlignment="1">
      <alignment horizontal="center" vertical="center" shrinkToFit="1"/>
    </xf>
    <xf numFmtId="0" fontId="4" fillId="0" borderId="1" xfId="0" applyFont="1" applyBorder="1" applyAlignment="1">
      <alignment horizontal="center" vertical="center" shrinkToFit="1"/>
    </xf>
    <xf numFmtId="0" fontId="4"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1" xfId="0" applyFont="1" applyBorder="1" applyAlignment="1">
      <alignment horizontal="left" vertical="center" shrinkToFit="1"/>
    </xf>
    <xf numFmtId="0" fontId="4" fillId="0" borderId="2" xfId="0" applyFont="1" applyBorder="1" applyAlignment="1">
      <alignment horizontal="left" vertical="center" shrinkToFit="1"/>
    </xf>
    <xf numFmtId="0" fontId="4" fillId="0" borderId="3" xfId="0" applyFont="1" applyBorder="1" applyAlignment="1">
      <alignment horizontal="left" vertical="center" shrinkToFit="1"/>
    </xf>
    <xf numFmtId="0" fontId="4" fillId="0" borderId="0" xfId="0" applyFont="1" applyBorder="1" applyAlignment="1">
      <alignment horizontal="center" vertical="center" shrinkToFit="1"/>
    </xf>
    <xf numFmtId="38" fontId="4" fillId="0" borderId="16" xfId="1" applyFont="1" applyBorder="1" applyAlignment="1">
      <alignment horizontal="right" vertical="center" shrinkToFit="1"/>
    </xf>
    <xf numFmtId="0" fontId="13" fillId="0" borderId="0" xfId="0" applyFont="1" applyAlignment="1">
      <alignment horizontal="left" vertical="top" wrapText="1" shrinkToFit="1"/>
    </xf>
    <xf numFmtId="0" fontId="4" fillId="0" borderId="16" xfId="0" applyFont="1" applyBorder="1" applyAlignment="1">
      <alignment horizontal="left" vertical="center" shrinkToFit="1"/>
    </xf>
    <xf numFmtId="0" fontId="4" fillId="0" borderId="17" xfId="0" applyFont="1" applyBorder="1" applyAlignment="1">
      <alignment horizontal="left" vertical="center" shrinkToFit="1"/>
    </xf>
    <xf numFmtId="0" fontId="4" fillId="0" borderId="18" xfId="0" applyFont="1" applyBorder="1" applyAlignment="1">
      <alignment horizontal="left" vertical="center" shrinkToFit="1"/>
    </xf>
    <xf numFmtId="0" fontId="5" fillId="0" borderId="2" xfId="0" applyFont="1" applyFill="1" applyBorder="1" applyAlignment="1">
      <alignment horizontal="center" vertical="center" shrinkToFit="1"/>
    </xf>
    <xf numFmtId="0" fontId="4" fillId="0" borderId="80" xfId="0" applyFont="1" applyBorder="1" applyAlignment="1">
      <alignment horizontal="center" vertical="center" shrinkToFit="1"/>
    </xf>
    <xf numFmtId="0" fontId="4" fillId="0" borderId="81" xfId="0" applyFont="1" applyBorder="1" applyAlignment="1">
      <alignment horizontal="center" vertical="center" shrinkToFit="1"/>
    </xf>
    <xf numFmtId="0" fontId="4" fillId="0" borderId="82" xfId="0" applyFont="1" applyBorder="1" applyAlignment="1">
      <alignment horizontal="center" vertical="center" shrinkToFit="1"/>
    </xf>
    <xf numFmtId="0" fontId="4" fillId="0" borderId="4" xfId="0" applyFont="1" applyBorder="1" applyAlignment="1">
      <alignment vertical="center" shrinkToFit="1"/>
    </xf>
    <xf numFmtId="0" fontId="4" fillId="0" borderId="5" xfId="0" applyFont="1" applyBorder="1" applyAlignment="1">
      <alignment vertical="center" shrinkToFit="1"/>
    </xf>
    <xf numFmtId="0" fontId="4" fillId="0" borderId="6" xfId="0" applyFont="1" applyBorder="1" applyAlignment="1">
      <alignment vertical="center" shrinkToFit="1"/>
    </xf>
    <xf numFmtId="0" fontId="4" fillId="0" borderId="83" xfId="0" applyFont="1" applyBorder="1" applyAlignment="1">
      <alignment vertical="center" shrinkToFit="1"/>
    </xf>
    <xf numFmtId="0" fontId="4" fillId="0" borderId="84" xfId="0" applyFont="1" applyBorder="1" applyAlignment="1">
      <alignment vertical="center" shrinkToFit="1"/>
    </xf>
    <xf numFmtId="0" fontId="4" fillId="0" borderId="85" xfId="0" applyFont="1" applyBorder="1" applyAlignment="1">
      <alignment vertical="center" shrinkToFit="1"/>
    </xf>
    <xf numFmtId="0" fontId="4" fillId="0" borderId="20" xfId="0" applyFont="1" applyBorder="1" applyAlignment="1">
      <alignment horizontal="center" vertical="center"/>
    </xf>
    <xf numFmtId="0" fontId="4" fillId="0" borderId="21" xfId="0" applyFont="1" applyBorder="1" applyAlignment="1">
      <alignment horizontal="center" vertical="center"/>
    </xf>
    <xf numFmtId="0" fontId="4" fillId="0" borderId="22" xfId="0" applyFont="1" applyBorder="1" applyAlignment="1">
      <alignment horizontal="center" vertical="center"/>
    </xf>
    <xf numFmtId="0" fontId="4" fillId="0" borderId="16" xfId="0" applyFont="1" applyBorder="1" applyAlignment="1">
      <alignment horizontal="center" vertical="center" shrinkToFit="1"/>
    </xf>
    <xf numFmtId="0" fontId="4" fillId="0" borderId="17" xfId="0" applyFont="1" applyBorder="1" applyAlignment="1">
      <alignment horizontal="center" vertical="center" shrinkToFit="1"/>
    </xf>
    <xf numFmtId="0" fontId="4" fillId="0" borderId="18" xfId="0" applyFont="1" applyBorder="1" applyAlignment="1">
      <alignment horizontal="center" vertical="center" shrinkToFit="1"/>
    </xf>
    <xf numFmtId="0" fontId="4" fillId="0" borderId="0" xfId="0" applyFont="1" applyBorder="1" applyAlignment="1">
      <alignment horizontal="left" vertical="center" wrapText="1"/>
    </xf>
    <xf numFmtId="0" fontId="20" fillId="0" borderId="0" xfId="0" applyFont="1" applyAlignment="1">
      <alignment horizontal="left" wrapText="1"/>
    </xf>
    <xf numFmtId="0" fontId="16" fillId="3" borderId="16" xfId="0" applyFont="1" applyFill="1" applyBorder="1" applyAlignment="1">
      <alignment horizontal="center" vertical="center"/>
    </xf>
    <xf numFmtId="0" fontId="16" fillId="3" borderId="18" xfId="0" applyFont="1" applyFill="1" applyBorder="1" applyAlignment="1">
      <alignment horizontal="center" vertical="center"/>
    </xf>
    <xf numFmtId="0" fontId="15" fillId="0" borderId="51" xfId="0" applyFont="1" applyBorder="1" applyAlignment="1">
      <alignment horizontal="center" vertical="center" wrapText="1"/>
    </xf>
    <xf numFmtId="0" fontId="15" fillId="0" borderId="49" xfId="0" applyFont="1" applyBorder="1" applyAlignment="1">
      <alignment horizontal="center" vertical="center" wrapText="1"/>
    </xf>
    <xf numFmtId="0" fontId="19" fillId="0" borderId="0" xfId="0" applyFont="1" applyAlignment="1">
      <alignment horizontal="center" vertical="top" wrapText="1"/>
    </xf>
    <xf numFmtId="0" fontId="15" fillId="0" borderId="31" xfId="0" applyFont="1" applyBorder="1" applyAlignment="1">
      <alignment horizontal="center" vertical="center"/>
    </xf>
    <xf numFmtId="0" fontId="25" fillId="0" borderId="24" xfId="0" applyFont="1" applyBorder="1" applyAlignment="1">
      <alignment horizontal="center" vertical="center" shrinkToFit="1"/>
    </xf>
    <xf numFmtId="0" fontId="25" fillId="0" borderId="24" xfId="0" applyFont="1" applyBorder="1" applyAlignment="1">
      <alignment horizontal="left" vertical="center" shrinkToFit="1"/>
    </xf>
    <xf numFmtId="181" fontId="33" fillId="0" borderId="0" xfId="0" applyNumberFormat="1" applyFont="1" applyAlignment="1">
      <alignment horizontal="center" vertical="center" shrinkToFit="1"/>
    </xf>
    <xf numFmtId="49" fontId="33" fillId="0" borderId="0" xfId="0" applyNumberFormat="1" applyFont="1" applyAlignment="1">
      <alignment horizontal="center" vertical="center" shrinkToFit="1"/>
    </xf>
    <xf numFmtId="0" fontId="33" fillId="0" borderId="0" xfId="0" applyFont="1" applyAlignment="1">
      <alignment horizontal="center" vertical="center" wrapText="1" shrinkToFit="1"/>
    </xf>
    <xf numFmtId="181" fontId="33" fillId="0" borderId="0" xfId="0" applyNumberFormat="1" applyFont="1" applyAlignment="1">
      <alignment horizontal="center" vertical="center" wrapText="1" shrinkToFit="1"/>
    </xf>
    <xf numFmtId="0" fontId="4" fillId="0" borderId="16" xfId="0" applyFont="1" applyBorder="1" applyAlignment="1" applyProtection="1">
      <alignment horizontal="center" vertical="center"/>
    </xf>
    <xf numFmtId="0" fontId="4" fillId="0" borderId="17" xfId="0" applyFont="1" applyBorder="1" applyAlignment="1" applyProtection="1">
      <alignment horizontal="center" vertical="center"/>
    </xf>
    <xf numFmtId="0" fontId="4" fillId="0" borderId="17" xfId="0" applyFont="1" applyBorder="1" applyAlignment="1" applyProtection="1">
      <alignment horizontal="center" vertical="center"/>
    </xf>
    <xf numFmtId="0" fontId="4" fillId="0" borderId="18" xfId="0" applyFont="1" applyBorder="1" applyAlignment="1" applyProtection="1">
      <alignment horizontal="center" vertical="center"/>
    </xf>
  </cellXfs>
  <cellStyles count="3">
    <cellStyle name="ハイパーリンク" xfId="2" builtinId="8"/>
    <cellStyle name="桁区切り" xfId="1" builtinId="6"/>
    <cellStyle name="標準" xfId="0" builtinId="0"/>
  </cellStyles>
  <dxfs count="18">
    <dxf>
      <fill>
        <patternFill>
          <bgColor rgb="FFCCFFFF"/>
        </patternFill>
      </fill>
    </dxf>
    <dxf>
      <fill>
        <patternFill>
          <bgColor rgb="FFCCFFFF"/>
        </patternFill>
      </fill>
    </dxf>
    <dxf>
      <fill>
        <patternFill>
          <bgColor rgb="FFFF0000"/>
        </patternFill>
      </fill>
    </dxf>
    <dxf>
      <fill>
        <patternFill>
          <bgColor rgb="FFCCFFFF"/>
        </patternFill>
      </fill>
    </dxf>
    <dxf>
      <fill>
        <patternFill>
          <bgColor rgb="FFFFCCCC"/>
        </patternFill>
      </fill>
    </dxf>
    <dxf>
      <fill>
        <patternFill>
          <bgColor rgb="FFCCFFFF"/>
        </patternFill>
      </fill>
    </dxf>
    <dxf>
      <fill>
        <patternFill>
          <bgColor rgb="FFFFCCCC"/>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FFCCCC"/>
        </patternFill>
      </fill>
    </dxf>
    <dxf>
      <font>
        <color rgb="FF9C0006"/>
      </font>
      <fill>
        <patternFill>
          <bgColor rgb="FFFFC7CE"/>
        </patternFill>
      </fill>
    </dxf>
    <dxf>
      <fill>
        <patternFill>
          <bgColor rgb="FFCCFFFF"/>
        </patternFill>
      </fill>
    </dxf>
    <dxf>
      <fill>
        <patternFill>
          <bgColor rgb="FFFFCCCC"/>
        </patternFill>
      </fill>
    </dxf>
    <dxf>
      <fill>
        <patternFill>
          <bgColor rgb="FFCCFFFF"/>
        </patternFill>
      </fill>
    </dxf>
  </dxfs>
  <tableStyles count="0" defaultTableStyle="TableStyleMedium2" defaultPivotStyle="PivotStyleLight16"/>
  <colors>
    <mruColors>
      <color rgb="FFCCFFFF"/>
      <color rgb="FFFFCC66"/>
      <color rgb="FFFFCCCC"/>
      <color rgb="FFFFCCFF"/>
      <color rgb="FF99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13</xdr:col>
      <xdr:colOff>161193</xdr:colOff>
      <xdr:row>17</xdr:row>
      <xdr:rowOff>51290</xdr:rowOff>
    </xdr:from>
    <xdr:to>
      <xdr:col>16</xdr:col>
      <xdr:colOff>366346</xdr:colOff>
      <xdr:row>18</xdr:row>
      <xdr:rowOff>256442</xdr:rowOff>
    </xdr:to>
    <xdr:sp macro="" textlink="">
      <xdr:nvSpPr>
        <xdr:cNvPr id="5" name="角丸四角形吹き出し 4">
          <a:extLst>
            <a:ext uri="{FF2B5EF4-FFF2-40B4-BE49-F238E27FC236}">
              <a16:creationId xmlns:a16="http://schemas.microsoft.com/office/drawing/2014/main" id="{00000000-0008-0000-0000-000005000000}"/>
            </a:ext>
          </a:extLst>
        </xdr:cNvPr>
        <xdr:cNvSpPr/>
      </xdr:nvSpPr>
      <xdr:spPr>
        <a:xfrm>
          <a:off x="5363308" y="6037386"/>
          <a:ext cx="1414096" cy="586152"/>
        </a:xfrm>
        <a:prstGeom prst="wedgeRoundRectCallout">
          <a:avLst>
            <a:gd name="adj1" fmla="val -3122"/>
            <a:gd name="adj2" fmla="val 65054"/>
            <a:gd name="adj3" fmla="val 16667"/>
          </a:avLst>
        </a:prstGeom>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l"/>
          <a:r>
            <a:rPr kumimoji="1" lang="ja-JP" altLang="en-US" sz="900"/>
            <a:t>こちらから金融機関種類を選択してくださ</a:t>
          </a:r>
          <a:r>
            <a:rPr kumimoji="1" lang="ja-JP" altLang="en-US" sz="1000"/>
            <a:t>い</a:t>
          </a:r>
        </a:p>
      </xdr:txBody>
    </xdr:sp>
    <xdr:clientData/>
  </xdr:twoCellAnchor>
  <xdr:twoCellAnchor>
    <xdr:from>
      <xdr:col>13</xdr:col>
      <xdr:colOff>190500</xdr:colOff>
      <xdr:row>22</xdr:row>
      <xdr:rowOff>161192</xdr:rowOff>
    </xdr:from>
    <xdr:to>
      <xdr:col>16</xdr:col>
      <xdr:colOff>373672</xdr:colOff>
      <xdr:row>23</xdr:row>
      <xdr:rowOff>329710</xdr:rowOff>
    </xdr:to>
    <xdr:sp macro="" textlink="">
      <xdr:nvSpPr>
        <xdr:cNvPr id="11" name="角丸四角形吹き出し 10">
          <a:extLst>
            <a:ext uri="{FF2B5EF4-FFF2-40B4-BE49-F238E27FC236}">
              <a16:creationId xmlns:a16="http://schemas.microsoft.com/office/drawing/2014/main" id="{00000000-0008-0000-0000-00000B000000}"/>
            </a:ext>
          </a:extLst>
        </xdr:cNvPr>
        <xdr:cNvSpPr/>
      </xdr:nvSpPr>
      <xdr:spPr>
        <a:xfrm>
          <a:off x="5392615" y="8198827"/>
          <a:ext cx="1392115" cy="549518"/>
        </a:xfrm>
        <a:prstGeom prst="wedgeRoundRectCallout">
          <a:avLst>
            <a:gd name="adj1" fmla="val -14982"/>
            <a:gd name="adj2" fmla="val -72614"/>
            <a:gd name="adj3" fmla="val 16667"/>
          </a:avLst>
        </a:prstGeom>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l"/>
          <a:r>
            <a:rPr kumimoji="1" lang="ja-JP" altLang="en-US" sz="900"/>
            <a:t>こちらから支店種類を選択してくださ</a:t>
          </a:r>
          <a:r>
            <a:rPr kumimoji="1" lang="ja-JP" altLang="en-US" sz="1000"/>
            <a:t>い</a:t>
          </a:r>
        </a:p>
      </xdr:txBody>
    </xdr:sp>
    <xdr:clientData/>
  </xdr:twoCellAnchor>
  <xdr:twoCellAnchor>
    <xdr:from>
      <xdr:col>16</xdr:col>
      <xdr:colOff>340572</xdr:colOff>
      <xdr:row>10</xdr:row>
      <xdr:rowOff>377190</xdr:rowOff>
    </xdr:from>
    <xdr:to>
      <xdr:col>20</xdr:col>
      <xdr:colOff>358140</xdr:colOff>
      <xdr:row>15</xdr:row>
      <xdr:rowOff>68580</xdr:rowOff>
    </xdr:to>
    <xdr:sp macro="" textlink="">
      <xdr:nvSpPr>
        <xdr:cNvPr id="4" name="角丸四角形吹き出し 3">
          <a:extLst>
            <a:ext uri="{FF2B5EF4-FFF2-40B4-BE49-F238E27FC236}">
              <a16:creationId xmlns:a16="http://schemas.microsoft.com/office/drawing/2014/main" id="{00000000-0008-0000-0000-000004000000}"/>
            </a:ext>
          </a:extLst>
        </xdr:cNvPr>
        <xdr:cNvSpPr/>
      </xdr:nvSpPr>
      <xdr:spPr>
        <a:xfrm>
          <a:off x="7594812" y="4606290"/>
          <a:ext cx="1876848" cy="1596390"/>
        </a:xfrm>
        <a:prstGeom prst="wedgeRoundRectCallout">
          <a:avLst>
            <a:gd name="adj1" fmla="val -68862"/>
            <a:gd name="adj2" fmla="val -26813"/>
            <a:gd name="adj3" fmla="val 16667"/>
          </a:avLst>
        </a:prstGeom>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l"/>
          <a:r>
            <a:rPr kumimoji="1" lang="ja-JP" altLang="en-US" sz="900" b="1">
              <a:latin typeface="メイリオ" panose="020B0604030504040204" pitchFamily="50" charset="-128"/>
              <a:ea typeface="メイリオ" panose="020B0604030504040204" pitchFamily="50" charset="-128"/>
            </a:rPr>
            <a:t>法人の場合、代表者の職名と氏名を記載していただくか、</a:t>
          </a:r>
          <a:endParaRPr kumimoji="1" lang="en-US" altLang="ja-JP" sz="900" b="1">
            <a:latin typeface="メイリオ" panose="020B0604030504040204" pitchFamily="50" charset="-128"/>
            <a:ea typeface="メイリオ" panose="020B0604030504040204" pitchFamily="50" charset="-128"/>
          </a:endParaRPr>
        </a:p>
        <a:p>
          <a:pPr algn="l"/>
          <a:r>
            <a:rPr kumimoji="1" lang="ja-JP" altLang="en-US" sz="900" b="1">
              <a:latin typeface="メイリオ" panose="020B0604030504040204" pitchFamily="50" charset="-128"/>
              <a:ea typeface="メイリオ" panose="020B0604030504040204" pitchFamily="50" charset="-128"/>
            </a:rPr>
            <a:t>または、代表者からの委任状が必要です。</a:t>
          </a:r>
          <a:endParaRPr kumimoji="1" lang="en-US" altLang="ja-JP" sz="900" b="1">
            <a:latin typeface="メイリオ" panose="020B0604030504040204" pitchFamily="50" charset="-128"/>
            <a:ea typeface="メイリオ" panose="020B0604030504040204" pitchFamily="50" charset="-128"/>
          </a:endParaRPr>
        </a:p>
        <a:p>
          <a:pPr algn="l"/>
          <a:r>
            <a:rPr kumimoji="1" lang="ja-JP" altLang="en-US" sz="900" b="1">
              <a:latin typeface="メイリオ" panose="020B0604030504040204" pitchFamily="50" charset="-128"/>
              <a:ea typeface="メイリオ" panose="020B0604030504040204" pitchFamily="50" charset="-128"/>
            </a:rPr>
            <a:t>（例）職名　理事長</a:t>
          </a:r>
          <a:endParaRPr kumimoji="1" lang="en-US" altLang="ja-JP" sz="900" b="1">
            <a:latin typeface="メイリオ" panose="020B0604030504040204" pitchFamily="50" charset="-128"/>
            <a:ea typeface="メイリオ" panose="020B0604030504040204" pitchFamily="50" charset="-128"/>
          </a:endParaRPr>
        </a:p>
        <a:p>
          <a:pPr algn="l"/>
          <a:r>
            <a:rPr kumimoji="1" lang="ja-JP" altLang="en-US" sz="900" b="1">
              <a:latin typeface="メイリオ" panose="020B0604030504040204" pitchFamily="50" charset="-128"/>
              <a:ea typeface="メイリオ" panose="020B0604030504040204" pitchFamily="50" charset="-128"/>
            </a:rPr>
            <a:t>　　　氏名　愛知一郎</a:t>
          </a:r>
          <a:endParaRPr kumimoji="1" lang="en-US" altLang="ja-JP" sz="900" b="1">
            <a:latin typeface="メイリオ" panose="020B0604030504040204" pitchFamily="50" charset="-128"/>
            <a:ea typeface="メイリオ" panose="020B0604030504040204" pitchFamily="50" charset="-128"/>
          </a:endParaRPr>
        </a:p>
      </xdr:txBody>
    </xdr:sp>
    <xdr:clientData/>
  </xdr:twoCellAnchor>
  <xdr:twoCellAnchor>
    <xdr:from>
      <xdr:col>0</xdr:col>
      <xdr:colOff>140759</xdr:colOff>
      <xdr:row>34</xdr:row>
      <xdr:rowOff>138641</xdr:rowOff>
    </xdr:from>
    <xdr:to>
      <xdr:col>5</xdr:col>
      <xdr:colOff>320676</xdr:colOff>
      <xdr:row>35</xdr:row>
      <xdr:rowOff>295275</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40759" y="14102291"/>
          <a:ext cx="2332567" cy="53763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b="1">
              <a:solidFill>
                <a:srgbClr val="FF0000"/>
              </a:solidFill>
              <a:latin typeface="ＭＳ Ｐゴシック" panose="020B0600070205080204" pitchFamily="50" charset="-128"/>
              <a:ea typeface="ＭＳ Ｐゴシック" panose="020B0600070205080204" pitchFamily="50" charset="-128"/>
            </a:rPr>
            <a:t>（なお、在宅の巡回接種は、同一訪問で複数人接種しても、１回の訪問扱いです。代表の方１名分について申請してください。）</a:t>
          </a:r>
        </a:p>
      </xdr:txBody>
    </xdr:sp>
    <xdr:clientData/>
  </xdr:twoCellAnchor>
  <xdr:twoCellAnchor>
    <xdr:from>
      <xdr:col>16</xdr:col>
      <xdr:colOff>377190</xdr:colOff>
      <xdr:row>7</xdr:row>
      <xdr:rowOff>190500</xdr:rowOff>
    </xdr:from>
    <xdr:to>
      <xdr:col>20</xdr:col>
      <xdr:colOff>289560</xdr:colOff>
      <xdr:row>10</xdr:row>
      <xdr:rowOff>213360</xdr:rowOff>
    </xdr:to>
    <xdr:sp macro="" textlink="">
      <xdr:nvSpPr>
        <xdr:cNvPr id="7" name="角丸四角形吹き出し 6">
          <a:extLst>
            <a:ext uri="{FF2B5EF4-FFF2-40B4-BE49-F238E27FC236}">
              <a16:creationId xmlns:a16="http://schemas.microsoft.com/office/drawing/2014/main" id="{00000000-0008-0000-0000-000007000000}"/>
            </a:ext>
          </a:extLst>
        </xdr:cNvPr>
        <xdr:cNvSpPr/>
      </xdr:nvSpPr>
      <xdr:spPr>
        <a:xfrm>
          <a:off x="7631430" y="3276600"/>
          <a:ext cx="1771650" cy="1165860"/>
        </a:xfrm>
        <a:prstGeom prst="wedgeRoundRectCallout">
          <a:avLst>
            <a:gd name="adj1" fmla="val -69570"/>
            <a:gd name="adj2" fmla="val -33670"/>
            <a:gd name="adj3" fmla="val 16667"/>
          </a:avLst>
        </a:prstGeom>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l"/>
          <a:r>
            <a:rPr kumimoji="1" lang="ja-JP" altLang="en-US" sz="900" b="1">
              <a:latin typeface="メイリオ" panose="020B0604030504040204" pitchFamily="50" charset="-128"/>
              <a:ea typeface="メイリオ" panose="020B0604030504040204" pitchFamily="50" charset="-128"/>
            </a:rPr>
            <a:t>法人の場合、法人所在地を記入してください。</a:t>
          </a:r>
          <a:endParaRPr kumimoji="1" lang="en-US" altLang="ja-JP" sz="900" b="1">
            <a:latin typeface="メイリオ" panose="020B0604030504040204" pitchFamily="50" charset="-128"/>
            <a:ea typeface="メイリオ" panose="020B0604030504040204" pitchFamily="50" charset="-128"/>
          </a:endParaRPr>
        </a:p>
        <a:p>
          <a:pPr algn="l"/>
          <a:r>
            <a:rPr kumimoji="1" lang="ja-JP" altLang="en-US" sz="900" b="1">
              <a:latin typeface="メイリオ" panose="020B0604030504040204" pitchFamily="50" charset="-128"/>
              <a:ea typeface="メイリオ" panose="020B0604030504040204" pitchFamily="50" charset="-128"/>
            </a:rPr>
            <a:t>個人開設の医療機関の場合、記入は不要です。</a:t>
          </a:r>
          <a:endParaRPr kumimoji="1" lang="ja-JP" altLang="en-US" sz="1000" b="1">
            <a:latin typeface="メイリオ" panose="020B0604030504040204" pitchFamily="50" charset="-128"/>
            <a:ea typeface="メイリオ" panose="020B0604030504040204"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16</xdr:col>
      <xdr:colOff>559593</xdr:colOff>
      <xdr:row>5</xdr:row>
      <xdr:rowOff>83339</xdr:rowOff>
    </xdr:from>
    <xdr:to>
      <xdr:col>23</xdr:col>
      <xdr:colOff>83342</xdr:colOff>
      <xdr:row>22</xdr:row>
      <xdr:rowOff>214309</xdr:rowOff>
    </xdr:to>
    <xdr:sp macro="" textlink="">
      <xdr:nvSpPr>
        <xdr:cNvPr id="18" name="角丸四角形 17">
          <a:extLst>
            <a:ext uri="{FF2B5EF4-FFF2-40B4-BE49-F238E27FC236}">
              <a16:creationId xmlns:a16="http://schemas.microsoft.com/office/drawing/2014/main" id="{00000000-0008-0000-0200-000012000000}"/>
            </a:ext>
          </a:extLst>
        </xdr:cNvPr>
        <xdr:cNvSpPr/>
      </xdr:nvSpPr>
      <xdr:spPr>
        <a:xfrm>
          <a:off x="8215312" y="1440652"/>
          <a:ext cx="4560093" cy="5393532"/>
        </a:xfrm>
        <a:prstGeom prst="roundRect">
          <a:avLst>
            <a:gd name="adj" fmla="val 5765"/>
          </a:avLst>
        </a:prstGeom>
        <a:solidFill>
          <a:schemeClr val="bg1">
            <a:lumMod val="9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2000"/>
            </a:lnSpc>
          </a:pPr>
          <a:r>
            <a:rPr kumimoji="1" lang="ja-JP" altLang="en-US" sz="1400" b="0">
              <a:solidFill>
                <a:schemeClr val="tx1"/>
              </a:solidFill>
              <a:latin typeface="Meiryo UI" panose="020B0604030504040204" pitchFamily="50" charset="-128"/>
              <a:ea typeface="Meiryo UI" panose="020B0604030504040204" pitchFamily="50" charset="-128"/>
            </a:rPr>
            <a:t>（参考）フィルターのやり方</a:t>
          </a:r>
          <a:endParaRPr kumimoji="1" lang="en-US" altLang="ja-JP" sz="1400" b="0">
            <a:solidFill>
              <a:schemeClr val="tx1"/>
            </a:solidFill>
            <a:latin typeface="Meiryo UI" panose="020B0604030504040204" pitchFamily="50" charset="-128"/>
            <a:ea typeface="Meiryo UI" panose="020B0604030504040204" pitchFamily="50" charset="-128"/>
          </a:endParaRPr>
        </a:p>
        <a:p>
          <a:pPr algn="l">
            <a:lnSpc>
              <a:spcPts val="2000"/>
            </a:lnSpc>
          </a:pPr>
          <a:r>
            <a:rPr kumimoji="1" lang="ja-JP" altLang="en-US" sz="1200" b="0">
              <a:solidFill>
                <a:schemeClr val="tx1"/>
              </a:solidFill>
              <a:latin typeface="Meiryo UI" panose="020B0604030504040204" pitchFamily="50" charset="-128"/>
              <a:ea typeface="Meiryo UI" panose="020B0604030504040204" pitchFamily="50" charset="-128"/>
            </a:rPr>
            <a:t>　①　フィルターボタン（　　　）を押す</a:t>
          </a:r>
          <a:endParaRPr kumimoji="1" lang="en-US" altLang="ja-JP" sz="1200" b="0">
            <a:solidFill>
              <a:schemeClr val="tx1"/>
            </a:solidFill>
            <a:latin typeface="Meiryo UI" panose="020B0604030504040204" pitchFamily="50" charset="-128"/>
            <a:ea typeface="Meiryo UI" panose="020B0604030504040204" pitchFamily="50" charset="-128"/>
          </a:endParaRPr>
        </a:p>
        <a:p>
          <a:pPr algn="l">
            <a:lnSpc>
              <a:spcPts val="2000"/>
            </a:lnSpc>
          </a:pPr>
          <a:r>
            <a:rPr kumimoji="1" lang="ja-JP" altLang="en-US" sz="1200" b="0">
              <a:solidFill>
                <a:schemeClr val="tx1"/>
              </a:solidFill>
              <a:latin typeface="Meiryo UI" panose="020B0604030504040204" pitchFamily="50" charset="-128"/>
              <a:ea typeface="Meiryo UI" panose="020B0604030504040204" pitchFamily="50" charset="-128"/>
            </a:rPr>
            <a:t>　② 一番下にある（空白セル）の横の☑を外し、「ＯＫ」を押す</a:t>
          </a:r>
          <a:endParaRPr kumimoji="1" lang="en-US" altLang="ja-JP" sz="1200" b="0">
            <a:solidFill>
              <a:schemeClr val="tx1"/>
            </a:solidFill>
            <a:latin typeface="Meiryo UI" panose="020B0604030504040204" pitchFamily="50" charset="-128"/>
            <a:ea typeface="Meiryo UI" panose="020B0604030504040204" pitchFamily="50" charset="-128"/>
          </a:endParaRPr>
        </a:p>
        <a:p>
          <a:pPr algn="l">
            <a:lnSpc>
              <a:spcPts val="2000"/>
            </a:lnSpc>
          </a:pPr>
          <a:endParaRPr kumimoji="1" lang="en-US" altLang="ja-JP" sz="1200" b="0">
            <a:solidFill>
              <a:schemeClr val="tx1"/>
            </a:solidFill>
            <a:latin typeface="Meiryo UI" panose="020B0604030504040204" pitchFamily="50" charset="-128"/>
            <a:ea typeface="Meiryo UI" panose="020B0604030504040204" pitchFamily="50" charset="-128"/>
          </a:endParaRPr>
        </a:p>
        <a:p>
          <a:pPr algn="l">
            <a:lnSpc>
              <a:spcPts val="2000"/>
            </a:lnSpc>
          </a:pPr>
          <a:endParaRPr kumimoji="1" lang="en-US" altLang="ja-JP" sz="1200" b="0">
            <a:solidFill>
              <a:schemeClr val="tx1"/>
            </a:solidFill>
            <a:latin typeface="Meiryo UI" panose="020B0604030504040204" pitchFamily="50" charset="-128"/>
            <a:ea typeface="Meiryo UI" panose="020B0604030504040204" pitchFamily="50" charset="-128"/>
          </a:endParaRPr>
        </a:p>
        <a:p>
          <a:pPr algn="l">
            <a:lnSpc>
              <a:spcPts val="2000"/>
            </a:lnSpc>
          </a:pPr>
          <a:endParaRPr kumimoji="1" lang="en-US" altLang="ja-JP" sz="1200" b="0">
            <a:solidFill>
              <a:schemeClr val="tx1"/>
            </a:solidFill>
            <a:latin typeface="Meiryo UI" panose="020B0604030504040204" pitchFamily="50" charset="-128"/>
            <a:ea typeface="Meiryo UI" panose="020B0604030504040204" pitchFamily="50" charset="-128"/>
          </a:endParaRPr>
        </a:p>
        <a:p>
          <a:pPr algn="l">
            <a:lnSpc>
              <a:spcPts val="2000"/>
            </a:lnSpc>
          </a:pPr>
          <a:endParaRPr kumimoji="1" lang="en-US" altLang="ja-JP" sz="1200" b="0">
            <a:solidFill>
              <a:schemeClr val="tx1"/>
            </a:solidFill>
            <a:latin typeface="Meiryo UI" panose="020B0604030504040204" pitchFamily="50" charset="-128"/>
            <a:ea typeface="Meiryo UI" panose="020B0604030504040204" pitchFamily="50" charset="-128"/>
          </a:endParaRPr>
        </a:p>
        <a:p>
          <a:pPr algn="l">
            <a:lnSpc>
              <a:spcPts val="2000"/>
            </a:lnSpc>
          </a:pPr>
          <a:endParaRPr kumimoji="1" lang="en-US" altLang="ja-JP" sz="1200" b="0">
            <a:solidFill>
              <a:schemeClr val="tx1"/>
            </a:solidFill>
            <a:latin typeface="Meiryo UI" panose="020B0604030504040204" pitchFamily="50" charset="-128"/>
            <a:ea typeface="Meiryo UI" panose="020B0604030504040204" pitchFamily="50" charset="-128"/>
          </a:endParaRPr>
        </a:p>
        <a:p>
          <a:pPr algn="l">
            <a:lnSpc>
              <a:spcPts val="2000"/>
            </a:lnSpc>
          </a:pPr>
          <a:endParaRPr kumimoji="1" lang="en-US" altLang="ja-JP" sz="1200" b="0">
            <a:solidFill>
              <a:schemeClr val="tx1"/>
            </a:solidFill>
            <a:latin typeface="Meiryo UI" panose="020B0604030504040204" pitchFamily="50" charset="-128"/>
            <a:ea typeface="Meiryo UI" panose="020B0604030504040204" pitchFamily="50" charset="-128"/>
          </a:endParaRPr>
        </a:p>
        <a:p>
          <a:pPr algn="l">
            <a:lnSpc>
              <a:spcPts val="2000"/>
            </a:lnSpc>
          </a:pPr>
          <a:endParaRPr kumimoji="1" lang="en-US" altLang="ja-JP" sz="1200" b="0">
            <a:solidFill>
              <a:schemeClr val="tx1"/>
            </a:solidFill>
            <a:latin typeface="Meiryo UI" panose="020B0604030504040204" pitchFamily="50" charset="-128"/>
            <a:ea typeface="Meiryo UI" panose="020B0604030504040204" pitchFamily="50" charset="-128"/>
          </a:endParaRPr>
        </a:p>
        <a:p>
          <a:pPr algn="l">
            <a:lnSpc>
              <a:spcPts val="2000"/>
            </a:lnSpc>
          </a:pPr>
          <a:endParaRPr kumimoji="1" lang="en-US" altLang="ja-JP" sz="1200" b="0">
            <a:solidFill>
              <a:schemeClr val="tx1"/>
            </a:solidFill>
            <a:latin typeface="Meiryo UI" panose="020B0604030504040204" pitchFamily="50" charset="-128"/>
            <a:ea typeface="Meiryo UI" panose="020B0604030504040204" pitchFamily="50" charset="-128"/>
          </a:endParaRPr>
        </a:p>
        <a:p>
          <a:pPr algn="l">
            <a:lnSpc>
              <a:spcPts val="2000"/>
            </a:lnSpc>
          </a:pPr>
          <a:endParaRPr kumimoji="1" lang="en-US" altLang="ja-JP" sz="1200" b="0">
            <a:solidFill>
              <a:schemeClr val="tx1"/>
            </a:solidFill>
            <a:latin typeface="Meiryo UI" panose="020B0604030504040204" pitchFamily="50" charset="-128"/>
            <a:ea typeface="Meiryo UI" panose="020B0604030504040204" pitchFamily="50" charset="-128"/>
          </a:endParaRPr>
        </a:p>
        <a:p>
          <a:pPr algn="l">
            <a:lnSpc>
              <a:spcPts val="2000"/>
            </a:lnSpc>
          </a:pPr>
          <a:endParaRPr kumimoji="1" lang="en-US" altLang="ja-JP" sz="1200" b="0">
            <a:solidFill>
              <a:schemeClr val="tx1"/>
            </a:solidFill>
            <a:latin typeface="Meiryo UI" panose="020B0604030504040204" pitchFamily="50" charset="-128"/>
            <a:ea typeface="Meiryo UI" panose="020B0604030504040204" pitchFamily="50" charset="-128"/>
          </a:endParaRPr>
        </a:p>
        <a:p>
          <a:pPr algn="l">
            <a:lnSpc>
              <a:spcPts val="2000"/>
            </a:lnSpc>
          </a:pPr>
          <a:endParaRPr kumimoji="1" lang="en-US" altLang="ja-JP" sz="1200" b="0">
            <a:solidFill>
              <a:schemeClr val="tx1"/>
            </a:solidFill>
            <a:latin typeface="Meiryo UI" panose="020B0604030504040204" pitchFamily="50" charset="-128"/>
            <a:ea typeface="Meiryo UI" panose="020B0604030504040204" pitchFamily="50" charset="-128"/>
          </a:endParaRPr>
        </a:p>
        <a:p>
          <a:pPr algn="l">
            <a:lnSpc>
              <a:spcPts val="2000"/>
            </a:lnSpc>
          </a:pPr>
          <a:endParaRPr kumimoji="1" lang="en-US" altLang="ja-JP" sz="1200" b="0">
            <a:solidFill>
              <a:schemeClr val="tx1"/>
            </a:solidFill>
            <a:latin typeface="Meiryo UI" panose="020B0604030504040204" pitchFamily="50" charset="-128"/>
            <a:ea typeface="Meiryo UI" panose="020B0604030504040204" pitchFamily="50" charset="-128"/>
          </a:endParaRPr>
        </a:p>
        <a:p>
          <a:pPr algn="l">
            <a:lnSpc>
              <a:spcPts val="2000"/>
            </a:lnSpc>
          </a:pPr>
          <a:endParaRPr kumimoji="1" lang="en-US" altLang="ja-JP" sz="1200" b="0">
            <a:solidFill>
              <a:schemeClr val="tx1"/>
            </a:solidFill>
            <a:latin typeface="Meiryo UI" panose="020B0604030504040204" pitchFamily="50" charset="-128"/>
            <a:ea typeface="Meiryo UI" panose="020B0604030504040204" pitchFamily="50" charset="-128"/>
          </a:endParaRPr>
        </a:p>
        <a:p>
          <a:pPr algn="l">
            <a:lnSpc>
              <a:spcPts val="2000"/>
            </a:lnSpc>
          </a:pPr>
          <a:endParaRPr kumimoji="1" lang="en-US" altLang="ja-JP" sz="1200" b="0">
            <a:solidFill>
              <a:schemeClr val="tx1"/>
            </a:solidFill>
            <a:latin typeface="Meiryo UI" panose="020B0604030504040204" pitchFamily="50" charset="-128"/>
            <a:ea typeface="Meiryo UI" panose="020B0604030504040204" pitchFamily="50" charset="-128"/>
          </a:endParaRPr>
        </a:p>
        <a:p>
          <a:pPr algn="l">
            <a:lnSpc>
              <a:spcPts val="2000"/>
            </a:lnSpc>
          </a:pPr>
          <a:endParaRPr kumimoji="1" lang="en-US" altLang="ja-JP" sz="1400" b="0">
            <a:solidFill>
              <a:schemeClr val="tx1"/>
            </a:solidFill>
            <a:latin typeface="Meiryo UI" panose="020B0604030504040204" pitchFamily="50" charset="-128"/>
            <a:ea typeface="Meiryo UI" panose="020B0604030504040204" pitchFamily="50" charset="-128"/>
          </a:endParaRPr>
        </a:p>
        <a:p>
          <a:pPr algn="l">
            <a:lnSpc>
              <a:spcPts val="2000"/>
            </a:lnSpc>
          </a:pPr>
          <a:endParaRPr kumimoji="1" lang="en-US" altLang="ja-JP" sz="1400" b="0">
            <a:solidFill>
              <a:schemeClr val="tx1"/>
            </a:solidFill>
            <a:latin typeface="Meiryo UI" panose="020B0604030504040204" pitchFamily="50" charset="-128"/>
            <a:ea typeface="Meiryo UI" panose="020B0604030504040204" pitchFamily="50" charset="-128"/>
          </a:endParaRPr>
        </a:p>
        <a:p>
          <a:pPr algn="l">
            <a:lnSpc>
              <a:spcPts val="2000"/>
            </a:lnSpc>
          </a:pPr>
          <a:r>
            <a:rPr kumimoji="1" lang="ja-JP" altLang="en-US" sz="1200" b="0">
              <a:solidFill>
                <a:schemeClr val="tx1"/>
              </a:solidFill>
              <a:latin typeface="Meiryo UI" panose="020B0604030504040204" pitchFamily="50" charset="-128"/>
              <a:ea typeface="Meiryo UI" panose="020B0604030504040204" pitchFamily="50" charset="-128"/>
            </a:rPr>
            <a:t>　 ③ 入力のある行が表示されますので、印刷してください</a:t>
          </a:r>
          <a:r>
            <a:rPr kumimoji="1" lang="ja-JP" altLang="en-US" sz="1400" b="0">
              <a:solidFill>
                <a:schemeClr val="tx1"/>
              </a:solidFill>
              <a:latin typeface="Meiryo UI" panose="020B0604030504040204" pitchFamily="50" charset="-128"/>
              <a:ea typeface="Meiryo UI" panose="020B0604030504040204" pitchFamily="50" charset="-128"/>
            </a:rPr>
            <a:t>　</a:t>
          </a:r>
          <a:endParaRPr kumimoji="1" lang="en-US" altLang="ja-JP" sz="1200" b="0">
            <a:solidFill>
              <a:schemeClr val="tx1"/>
            </a:solidFill>
            <a:latin typeface="Meiryo UI" panose="020B0604030504040204" pitchFamily="50" charset="-128"/>
            <a:ea typeface="Meiryo UI" panose="020B0604030504040204" pitchFamily="50" charset="-128"/>
          </a:endParaRPr>
        </a:p>
      </xdr:txBody>
    </xdr:sp>
    <xdr:clientData/>
  </xdr:twoCellAnchor>
  <xdr:oneCellAnchor>
    <xdr:from>
      <xdr:col>10</xdr:col>
      <xdr:colOff>434434</xdr:colOff>
      <xdr:row>0</xdr:row>
      <xdr:rowOff>19050</xdr:rowOff>
    </xdr:from>
    <xdr:ext cx="1877437" cy="275717"/>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4550891" y="19050"/>
          <a:ext cx="1877437"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ja-JP" altLang="ja-JP" sz="1100">
              <a:solidFill>
                <a:schemeClr val="tx1"/>
              </a:solidFill>
              <a:effectLst/>
              <a:latin typeface="ＭＳ 明朝" panose="02020609040205080304" pitchFamily="17" charset="-128"/>
              <a:ea typeface="ＭＳ 明朝" panose="02020609040205080304" pitchFamily="17" charset="-128"/>
              <a:cs typeface="+mn-cs"/>
            </a:rPr>
            <a:t>別添</a:t>
          </a:r>
          <a:r>
            <a:rPr lang="ja-JP" altLang="en-US" sz="1100">
              <a:solidFill>
                <a:schemeClr val="tx1"/>
              </a:solidFill>
              <a:effectLst/>
              <a:latin typeface="ＭＳ 明朝" panose="02020609040205080304" pitchFamily="17" charset="-128"/>
              <a:ea typeface="ＭＳ 明朝" panose="02020609040205080304" pitchFamily="17" charset="-128"/>
              <a:cs typeface="+mn-cs"/>
            </a:rPr>
            <a:t>１</a:t>
          </a:r>
          <a:r>
            <a:rPr lang="ja-JP" altLang="ja-JP" sz="1100">
              <a:solidFill>
                <a:schemeClr val="tx1"/>
              </a:solidFill>
              <a:effectLst/>
              <a:latin typeface="ＭＳ 明朝" panose="02020609040205080304" pitchFamily="17" charset="-128"/>
              <a:ea typeface="ＭＳ 明朝" panose="02020609040205080304" pitchFamily="17" charset="-128"/>
              <a:cs typeface="+mn-cs"/>
            </a:rPr>
            <a:t>（様式第１号関係）</a:t>
          </a:r>
        </a:p>
      </xdr:txBody>
    </xdr:sp>
    <xdr:clientData/>
  </xdr:oneCellAnchor>
  <xdr:oneCellAnchor>
    <xdr:from>
      <xdr:col>8</xdr:col>
      <xdr:colOff>301073</xdr:colOff>
      <xdr:row>164</xdr:row>
      <xdr:rowOff>34373</xdr:rowOff>
    </xdr:from>
    <xdr:ext cx="2582758" cy="275717"/>
    <xdr:sp macro="" textlink="">
      <xdr:nvSpPr>
        <xdr:cNvPr id="4" name="テキスト ボックス 3">
          <a:extLst>
            <a:ext uri="{FF2B5EF4-FFF2-40B4-BE49-F238E27FC236}">
              <a16:creationId xmlns:a16="http://schemas.microsoft.com/office/drawing/2014/main" id="{00000000-0008-0000-0200-000004000000}"/>
            </a:ext>
          </a:extLst>
        </xdr:cNvPr>
        <xdr:cNvSpPr txBox="1"/>
      </xdr:nvSpPr>
      <xdr:spPr>
        <a:xfrm>
          <a:off x="3440182" y="8383243"/>
          <a:ext cx="2582758"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latin typeface="ＭＳ 明朝" panose="02020609040205080304" pitchFamily="17" charset="-128"/>
              <a:ea typeface="ＭＳ 明朝" panose="02020609040205080304" pitchFamily="17" charset="-128"/>
            </a:rPr>
            <a:t>※</a:t>
          </a:r>
          <a:r>
            <a:rPr kumimoji="1" lang="ja-JP" altLang="en-US" sz="1100">
              <a:latin typeface="ＭＳ 明朝" panose="02020609040205080304" pitchFamily="17" charset="-128"/>
              <a:ea typeface="ＭＳ 明朝" panose="02020609040205080304" pitchFamily="17" charset="-128"/>
            </a:rPr>
            <a:t>巡回接種の回数も含めてください。</a:t>
          </a:r>
        </a:p>
      </xdr:txBody>
    </xdr:sp>
    <xdr:clientData/>
  </xdr:oneCellAnchor>
  <xdr:oneCellAnchor>
    <xdr:from>
      <xdr:col>2</xdr:col>
      <xdr:colOff>333375</xdr:colOff>
      <xdr:row>165</xdr:row>
      <xdr:rowOff>57150</xdr:rowOff>
    </xdr:from>
    <xdr:ext cx="1441420" cy="325730"/>
    <xdr:sp macro="" textlink="">
      <xdr:nvSpPr>
        <xdr:cNvPr id="5" name="テキスト ボックス 4">
          <a:extLst>
            <a:ext uri="{FF2B5EF4-FFF2-40B4-BE49-F238E27FC236}">
              <a16:creationId xmlns:a16="http://schemas.microsoft.com/office/drawing/2014/main" id="{00000000-0008-0000-0200-000005000000}"/>
            </a:ext>
          </a:extLst>
        </xdr:cNvPr>
        <xdr:cNvSpPr txBox="1"/>
      </xdr:nvSpPr>
      <xdr:spPr>
        <a:xfrm>
          <a:off x="571500" y="8905875"/>
          <a:ext cx="1441420" cy="3257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latin typeface="ＭＳ 明朝" panose="02020609040205080304" pitchFamily="17" charset="-128"/>
              <a:ea typeface="ＭＳ 明朝" panose="02020609040205080304" pitchFamily="17" charset="-128"/>
            </a:rPr>
            <a:t>１回目接種回数</a:t>
          </a:r>
        </a:p>
      </xdr:txBody>
    </xdr:sp>
    <xdr:clientData/>
  </xdr:oneCellAnchor>
  <xdr:oneCellAnchor>
    <xdr:from>
      <xdr:col>2</xdr:col>
      <xdr:colOff>333375</xdr:colOff>
      <xdr:row>166</xdr:row>
      <xdr:rowOff>57150</xdr:rowOff>
    </xdr:from>
    <xdr:ext cx="1441420" cy="325730"/>
    <xdr:sp macro="" textlink="">
      <xdr:nvSpPr>
        <xdr:cNvPr id="6" name="テキスト ボックス 5">
          <a:extLst>
            <a:ext uri="{FF2B5EF4-FFF2-40B4-BE49-F238E27FC236}">
              <a16:creationId xmlns:a16="http://schemas.microsoft.com/office/drawing/2014/main" id="{00000000-0008-0000-0200-000006000000}"/>
            </a:ext>
          </a:extLst>
        </xdr:cNvPr>
        <xdr:cNvSpPr txBox="1"/>
      </xdr:nvSpPr>
      <xdr:spPr>
        <a:xfrm>
          <a:off x="571500" y="9324975"/>
          <a:ext cx="1441420" cy="3257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latin typeface="ＭＳ 明朝" panose="02020609040205080304" pitchFamily="17" charset="-128"/>
              <a:ea typeface="ＭＳ 明朝" panose="02020609040205080304" pitchFamily="17" charset="-128"/>
            </a:rPr>
            <a:t>２回目接種回数</a:t>
          </a:r>
        </a:p>
      </xdr:txBody>
    </xdr:sp>
    <xdr:clientData/>
  </xdr:oneCellAnchor>
  <xdr:oneCellAnchor>
    <xdr:from>
      <xdr:col>3</xdr:col>
      <xdr:colOff>9526</xdr:colOff>
      <xdr:row>171</xdr:row>
      <xdr:rowOff>47625</xdr:rowOff>
    </xdr:from>
    <xdr:ext cx="1276350" cy="325730"/>
    <xdr:sp macro="" textlink="">
      <xdr:nvSpPr>
        <xdr:cNvPr id="7" name="テキスト ボックス 6">
          <a:extLst>
            <a:ext uri="{FF2B5EF4-FFF2-40B4-BE49-F238E27FC236}">
              <a16:creationId xmlns:a16="http://schemas.microsoft.com/office/drawing/2014/main" id="{00000000-0008-0000-0200-000007000000}"/>
            </a:ext>
          </a:extLst>
        </xdr:cNvPr>
        <xdr:cNvSpPr txBox="1"/>
      </xdr:nvSpPr>
      <xdr:spPr>
        <a:xfrm>
          <a:off x="742951" y="9734550"/>
          <a:ext cx="1276350" cy="3257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400">
              <a:latin typeface="ＭＳ 明朝" panose="02020609040205080304" pitchFamily="17" charset="-128"/>
              <a:ea typeface="ＭＳ 明朝" panose="02020609040205080304" pitchFamily="17" charset="-128"/>
            </a:rPr>
            <a:t>合計接種回数</a:t>
          </a:r>
        </a:p>
      </xdr:txBody>
    </xdr:sp>
    <xdr:clientData/>
  </xdr:oneCellAnchor>
  <xdr:twoCellAnchor>
    <xdr:from>
      <xdr:col>15</xdr:col>
      <xdr:colOff>83344</xdr:colOff>
      <xdr:row>3</xdr:row>
      <xdr:rowOff>404814</xdr:rowOff>
    </xdr:from>
    <xdr:to>
      <xdr:col>17</xdr:col>
      <xdr:colOff>71438</xdr:colOff>
      <xdr:row>6</xdr:row>
      <xdr:rowOff>297656</xdr:rowOff>
    </xdr:to>
    <xdr:cxnSp macro="">
      <xdr:nvCxnSpPr>
        <xdr:cNvPr id="11" name="直線矢印コネクタ 10">
          <a:extLst>
            <a:ext uri="{FF2B5EF4-FFF2-40B4-BE49-F238E27FC236}">
              <a16:creationId xmlns:a16="http://schemas.microsoft.com/office/drawing/2014/main" id="{00000000-0008-0000-0200-00000B000000}"/>
            </a:ext>
          </a:extLst>
        </xdr:cNvPr>
        <xdr:cNvCxnSpPr/>
      </xdr:nvCxnSpPr>
      <xdr:spPr>
        <a:xfrm flipH="1" flipV="1">
          <a:off x="7048500" y="952502"/>
          <a:ext cx="1369219" cy="1012029"/>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17</xdr:col>
      <xdr:colOff>285750</xdr:colOff>
      <xdr:row>8</xdr:row>
      <xdr:rowOff>23810</xdr:rowOff>
    </xdr:from>
    <xdr:to>
      <xdr:col>20</xdr:col>
      <xdr:colOff>542925</xdr:colOff>
      <xdr:row>20</xdr:row>
      <xdr:rowOff>109535</xdr:rowOff>
    </xdr:to>
    <xdr:pic>
      <xdr:nvPicPr>
        <xdr:cNvPr id="14" name="図 13">
          <a:extLst>
            <a:ext uri="{FF2B5EF4-FFF2-40B4-BE49-F238E27FC236}">
              <a16:creationId xmlns:a16="http://schemas.microsoft.com/office/drawing/2014/main" id="{00000000-0008-0000-0200-00000E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632031" y="2309810"/>
          <a:ext cx="2531269" cy="38004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17</xdr:col>
      <xdr:colOff>661979</xdr:colOff>
      <xdr:row>18</xdr:row>
      <xdr:rowOff>1061</xdr:rowOff>
    </xdr:from>
    <xdr:to>
      <xdr:col>19</xdr:col>
      <xdr:colOff>164297</xdr:colOff>
      <xdr:row>18</xdr:row>
      <xdr:rowOff>253475</xdr:rowOff>
    </xdr:to>
    <xdr:sp macro="" textlink="">
      <xdr:nvSpPr>
        <xdr:cNvPr id="15" name="楕円 14">
          <a:extLst>
            <a:ext uri="{FF2B5EF4-FFF2-40B4-BE49-F238E27FC236}">
              <a16:creationId xmlns:a16="http://schemas.microsoft.com/office/drawing/2014/main" id="{00000000-0008-0000-0200-00000F000000}"/>
            </a:ext>
          </a:extLst>
        </xdr:cNvPr>
        <xdr:cNvSpPr/>
      </xdr:nvSpPr>
      <xdr:spPr>
        <a:xfrm>
          <a:off x="9008260" y="5382686"/>
          <a:ext cx="1085850" cy="252414"/>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464343</xdr:colOff>
      <xdr:row>19</xdr:row>
      <xdr:rowOff>59528</xdr:rowOff>
    </xdr:from>
    <xdr:to>
      <xdr:col>19</xdr:col>
      <xdr:colOff>464343</xdr:colOff>
      <xdr:row>20</xdr:row>
      <xdr:rowOff>83341</xdr:rowOff>
    </xdr:to>
    <xdr:sp macro="" textlink="">
      <xdr:nvSpPr>
        <xdr:cNvPr id="16" name="楕円 15">
          <a:extLst>
            <a:ext uri="{FF2B5EF4-FFF2-40B4-BE49-F238E27FC236}">
              <a16:creationId xmlns:a16="http://schemas.microsoft.com/office/drawing/2014/main" id="{00000000-0008-0000-0200-000010000000}"/>
            </a:ext>
          </a:extLst>
        </xdr:cNvPr>
        <xdr:cNvSpPr/>
      </xdr:nvSpPr>
      <xdr:spPr>
        <a:xfrm>
          <a:off x="9501187" y="5750716"/>
          <a:ext cx="892969" cy="333375"/>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18</xdr:col>
      <xdr:colOff>785813</xdr:colOff>
      <xdr:row>6</xdr:row>
      <xdr:rowOff>166683</xdr:rowOff>
    </xdr:from>
    <xdr:to>
      <xdr:col>19</xdr:col>
      <xdr:colOff>95250</xdr:colOff>
      <xdr:row>7</xdr:row>
      <xdr:rowOff>59526</xdr:rowOff>
    </xdr:to>
    <xdr:pic>
      <xdr:nvPicPr>
        <xdr:cNvPr id="17" name="図 16">
          <a:extLst>
            <a:ext uri="{FF2B5EF4-FFF2-40B4-BE49-F238E27FC236}">
              <a16:creationId xmlns:a16="http://schemas.microsoft.com/office/drawing/2014/main" id="{00000000-0008-0000-0200-000011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822657" y="1833558"/>
          <a:ext cx="202406" cy="202406"/>
        </a:xfrm>
        <a:prstGeom prst="rect">
          <a:avLst/>
        </a:prstGeom>
        <a:noFill/>
        <a:ln>
          <a:solidFill>
            <a:schemeClr val="tx1"/>
          </a:solidFill>
        </a:ln>
        <a:extLst>
          <a:ext uri="{909E8E84-426E-40DD-AFC4-6F175D3DCCD1}">
            <a14:hiddenFill xmlns:a14="http://schemas.microsoft.com/office/drawing/2010/main">
              <a:solidFill>
                <a:srgbClr val="FFFFFF"/>
              </a:solidFill>
            </a14:hiddenFill>
          </a:ext>
        </a:extLst>
      </xdr:spPr>
    </xdr:pic>
    <xdr:clientData/>
  </xdr:twoCellAnchor>
  <xdr:twoCellAnchor>
    <xdr:from>
      <xdr:col>16</xdr:col>
      <xdr:colOff>583405</xdr:colOff>
      <xdr:row>0</xdr:row>
      <xdr:rowOff>83343</xdr:rowOff>
    </xdr:from>
    <xdr:to>
      <xdr:col>23</xdr:col>
      <xdr:colOff>71437</xdr:colOff>
      <xdr:row>4</xdr:row>
      <xdr:rowOff>297656</xdr:rowOff>
    </xdr:to>
    <xdr:sp macro="" textlink="">
      <xdr:nvSpPr>
        <xdr:cNvPr id="3" name="角丸四角形 2">
          <a:extLst>
            <a:ext uri="{FF2B5EF4-FFF2-40B4-BE49-F238E27FC236}">
              <a16:creationId xmlns:a16="http://schemas.microsoft.com/office/drawing/2014/main" id="{00000000-0008-0000-0200-000003000000}"/>
            </a:ext>
          </a:extLst>
        </xdr:cNvPr>
        <xdr:cNvSpPr/>
      </xdr:nvSpPr>
      <xdr:spPr>
        <a:xfrm>
          <a:off x="8239124" y="83343"/>
          <a:ext cx="4524376" cy="1262063"/>
        </a:xfrm>
        <a:prstGeom prst="roundRect">
          <a:avLst/>
        </a:prstGeom>
        <a:solidFill>
          <a:schemeClr val="bg1">
            <a:lumMod val="9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2000"/>
            </a:lnSpc>
          </a:pPr>
          <a:r>
            <a:rPr kumimoji="1" lang="en-US" altLang="ja-JP" sz="1400" b="1">
              <a:solidFill>
                <a:schemeClr val="tx1"/>
              </a:solidFill>
              <a:latin typeface="メイリオ" panose="020B0604030504040204" pitchFamily="50" charset="-128"/>
              <a:ea typeface="メイリオ" panose="020B0604030504040204" pitchFamily="50" charset="-128"/>
            </a:rPr>
            <a:t>※</a:t>
          </a:r>
          <a:r>
            <a:rPr kumimoji="1" lang="ja-JP" altLang="en-US" sz="1400" b="1">
              <a:solidFill>
                <a:schemeClr val="tx1"/>
              </a:solidFill>
              <a:latin typeface="メイリオ" panose="020B0604030504040204" pitchFamily="50" charset="-128"/>
              <a:ea typeface="メイリオ" panose="020B0604030504040204" pitchFamily="50" charset="-128"/>
            </a:rPr>
            <a:t>　自動で入力されます。</a:t>
          </a:r>
          <a:endParaRPr kumimoji="1" lang="en-US" altLang="ja-JP" sz="1400" b="1">
            <a:solidFill>
              <a:schemeClr val="tx1"/>
            </a:solidFill>
            <a:latin typeface="メイリオ" panose="020B0604030504040204" pitchFamily="50" charset="-128"/>
            <a:ea typeface="メイリオ" panose="020B0604030504040204" pitchFamily="50" charset="-128"/>
          </a:endParaRPr>
        </a:p>
        <a:p>
          <a:pPr algn="l">
            <a:lnSpc>
              <a:spcPts val="2000"/>
            </a:lnSpc>
          </a:pPr>
          <a:r>
            <a:rPr kumimoji="1" lang="en-US" altLang="ja-JP" sz="1400" b="1">
              <a:solidFill>
                <a:srgbClr val="FF0000"/>
              </a:solidFill>
              <a:latin typeface="メイリオ" panose="020B0604030504040204" pitchFamily="50" charset="-128"/>
              <a:ea typeface="メイリオ" panose="020B0604030504040204" pitchFamily="50" charset="-128"/>
            </a:rPr>
            <a:t>※</a:t>
          </a:r>
          <a:r>
            <a:rPr kumimoji="1" lang="ja-JP" altLang="en-US" sz="1400" b="1">
              <a:solidFill>
                <a:srgbClr val="FF0000"/>
              </a:solidFill>
              <a:latin typeface="メイリオ" panose="020B0604030504040204" pitchFamily="50" charset="-128"/>
              <a:ea typeface="メイリオ" panose="020B0604030504040204" pitchFamily="50" charset="-128"/>
            </a:rPr>
            <a:t>　印刷する場合は、回数欄のフィルターにより</a:t>
          </a:r>
        </a:p>
        <a:p>
          <a:pPr algn="l">
            <a:lnSpc>
              <a:spcPts val="2000"/>
            </a:lnSpc>
          </a:pPr>
          <a:r>
            <a:rPr kumimoji="1" lang="ja-JP" altLang="en-US" sz="1400" b="1">
              <a:solidFill>
                <a:srgbClr val="FF0000"/>
              </a:solidFill>
              <a:latin typeface="メイリオ" panose="020B0604030504040204" pitchFamily="50" charset="-128"/>
              <a:ea typeface="メイリオ" panose="020B0604030504040204" pitchFamily="50" charset="-128"/>
            </a:rPr>
            <a:t>　不要な行を非表示してから印刷してください。</a:t>
          </a:r>
        </a:p>
        <a:p>
          <a:pPr algn="l">
            <a:lnSpc>
              <a:spcPts val="2000"/>
            </a:lnSpc>
          </a:pPr>
          <a:r>
            <a:rPr kumimoji="1" lang="ja-JP" altLang="en-US" sz="1400" b="1">
              <a:solidFill>
                <a:schemeClr val="tx1"/>
              </a:solidFill>
              <a:latin typeface="メイリオ" panose="020B0604030504040204" pitchFamily="50" charset="-128"/>
              <a:ea typeface="メイリオ" panose="020B0604030504040204" pitchFamily="50" charset="-128"/>
            </a:rPr>
            <a:t>　（１頁に収まる量の空白行は、表示されます。）</a:t>
          </a:r>
        </a:p>
      </xdr:txBody>
    </xdr:sp>
    <xdr:clientData/>
  </xdr:twoCellAnchor>
  <xdr:oneCellAnchor>
    <xdr:from>
      <xdr:col>2</xdr:col>
      <xdr:colOff>345282</xdr:colOff>
      <xdr:row>167</xdr:row>
      <xdr:rowOff>71438</xdr:rowOff>
    </xdr:from>
    <xdr:ext cx="1441420" cy="325730"/>
    <xdr:sp macro="" textlink="">
      <xdr:nvSpPr>
        <xdr:cNvPr id="19" name="テキスト ボックス 18">
          <a:extLst>
            <a:ext uri="{FF2B5EF4-FFF2-40B4-BE49-F238E27FC236}">
              <a16:creationId xmlns:a16="http://schemas.microsoft.com/office/drawing/2014/main" id="{36D304FF-7C2E-42A1-99FC-2B60EA6024D2}"/>
            </a:ext>
          </a:extLst>
        </xdr:cNvPr>
        <xdr:cNvSpPr txBox="1"/>
      </xdr:nvSpPr>
      <xdr:spPr>
        <a:xfrm>
          <a:off x="907257" y="51630263"/>
          <a:ext cx="1441420" cy="3257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latin typeface="ＭＳ 明朝" panose="02020609040205080304" pitchFamily="17" charset="-128"/>
              <a:ea typeface="ＭＳ 明朝" panose="02020609040205080304" pitchFamily="17" charset="-128"/>
            </a:rPr>
            <a:t>３回目接種回数</a:t>
          </a:r>
        </a:p>
      </xdr:txBody>
    </xdr:sp>
    <xdr:clientData/>
  </xdr:oneCellAnchor>
  <xdr:oneCellAnchor>
    <xdr:from>
      <xdr:col>2</xdr:col>
      <xdr:colOff>342900</xdr:colOff>
      <xdr:row>168</xdr:row>
      <xdr:rowOff>66675</xdr:rowOff>
    </xdr:from>
    <xdr:ext cx="1441420" cy="325730"/>
    <xdr:sp macro="" textlink="">
      <xdr:nvSpPr>
        <xdr:cNvPr id="8" name="テキスト ボックス 7">
          <a:extLst>
            <a:ext uri="{FF2B5EF4-FFF2-40B4-BE49-F238E27FC236}">
              <a16:creationId xmlns:a16="http://schemas.microsoft.com/office/drawing/2014/main" id="{5EB48D9B-8EAA-41CF-A521-E0D8DD4F1EE9}"/>
            </a:ext>
          </a:extLst>
        </xdr:cNvPr>
        <xdr:cNvSpPr txBox="1"/>
      </xdr:nvSpPr>
      <xdr:spPr>
        <a:xfrm>
          <a:off x="904875" y="52044600"/>
          <a:ext cx="1441420" cy="3257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latin typeface="ＭＳ 明朝" panose="02020609040205080304" pitchFamily="17" charset="-128"/>
              <a:ea typeface="ＭＳ 明朝" panose="02020609040205080304" pitchFamily="17" charset="-128"/>
            </a:rPr>
            <a:t>４回目接種回数</a:t>
          </a:r>
        </a:p>
      </xdr:txBody>
    </xdr:sp>
    <xdr:clientData/>
  </xdr:oneCellAnchor>
  <xdr:oneCellAnchor>
    <xdr:from>
      <xdr:col>2</xdr:col>
      <xdr:colOff>342900</xdr:colOff>
      <xdr:row>169</xdr:row>
      <xdr:rowOff>57150</xdr:rowOff>
    </xdr:from>
    <xdr:ext cx="1441420" cy="325730"/>
    <xdr:sp macro="" textlink="">
      <xdr:nvSpPr>
        <xdr:cNvPr id="9" name="テキスト ボックス 8">
          <a:extLst>
            <a:ext uri="{FF2B5EF4-FFF2-40B4-BE49-F238E27FC236}">
              <a16:creationId xmlns:a16="http://schemas.microsoft.com/office/drawing/2014/main" id="{1E225BFA-AC62-4E62-92F1-42493F0265BF}"/>
            </a:ext>
          </a:extLst>
        </xdr:cNvPr>
        <xdr:cNvSpPr txBox="1"/>
      </xdr:nvSpPr>
      <xdr:spPr>
        <a:xfrm>
          <a:off x="904875" y="52454175"/>
          <a:ext cx="1441420" cy="3257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latin typeface="ＭＳ 明朝" panose="02020609040205080304" pitchFamily="17" charset="-128"/>
              <a:ea typeface="ＭＳ 明朝" panose="02020609040205080304" pitchFamily="17" charset="-128"/>
            </a:rPr>
            <a:t>５回目接種回数</a:t>
          </a:r>
        </a:p>
      </xdr:txBody>
    </xdr:sp>
    <xdr:clientData/>
  </xdr:oneCellAnchor>
  <xdr:oneCellAnchor>
    <xdr:from>
      <xdr:col>2</xdr:col>
      <xdr:colOff>342900</xdr:colOff>
      <xdr:row>170</xdr:row>
      <xdr:rowOff>47625</xdr:rowOff>
    </xdr:from>
    <xdr:ext cx="1441420" cy="325730"/>
    <xdr:sp macro="" textlink="">
      <xdr:nvSpPr>
        <xdr:cNvPr id="10" name="テキスト ボックス 9">
          <a:extLst>
            <a:ext uri="{FF2B5EF4-FFF2-40B4-BE49-F238E27FC236}">
              <a16:creationId xmlns:a16="http://schemas.microsoft.com/office/drawing/2014/main" id="{17F346AE-59A5-49CD-A047-B989C9FDD8B8}"/>
            </a:ext>
          </a:extLst>
        </xdr:cNvPr>
        <xdr:cNvSpPr txBox="1"/>
      </xdr:nvSpPr>
      <xdr:spPr>
        <a:xfrm>
          <a:off x="904875" y="52863750"/>
          <a:ext cx="1441420" cy="3257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latin typeface="ＭＳ 明朝" panose="02020609040205080304" pitchFamily="17" charset="-128"/>
              <a:ea typeface="ＭＳ 明朝" panose="02020609040205080304" pitchFamily="17" charset="-128"/>
            </a:rPr>
            <a:t>６回目接種回数</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corona-v-seshu@pref.aichi.lg.jp"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FF00"/>
  </sheetPr>
  <dimension ref="A1:AF237"/>
  <sheetViews>
    <sheetView showGridLines="0" tabSelected="1" view="pageBreakPreview" zoomScaleNormal="100" zoomScaleSheetLayoutView="100" workbookViewId="0">
      <selection activeCell="K3" sqref="K3"/>
    </sheetView>
  </sheetViews>
  <sheetFormatPr defaultColWidth="9" defaultRowHeight="18.45"/>
  <cols>
    <col min="1" max="1" width="3.7109375" style="18" customWidth="1"/>
    <col min="2" max="20" width="6.0703125" style="18" customWidth="1"/>
    <col min="21" max="21" width="8.78515625"/>
    <col min="22" max="22" width="9" style="93" customWidth="1"/>
    <col min="23" max="32" width="9" style="93"/>
    <col min="33" max="16384" width="9" style="18"/>
  </cols>
  <sheetData>
    <row r="1" spans="1:21" ht="30" customHeight="1">
      <c r="A1" s="48" t="s">
        <v>117</v>
      </c>
      <c r="B1" s="48"/>
      <c r="C1" s="48"/>
      <c r="D1" s="48"/>
      <c r="E1" s="48"/>
      <c r="F1" s="48"/>
      <c r="G1" s="48"/>
      <c r="H1" s="48"/>
      <c r="I1" s="48"/>
      <c r="J1" s="48"/>
      <c r="K1" s="48"/>
    </row>
    <row r="2" spans="1:21" ht="50.25" customHeight="1" thickBot="1">
      <c r="A2" s="217" t="s">
        <v>133</v>
      </c>
      <c r="B2" s="217"/>
      <c r="C2" s="217"/>
      <c r="D2" s="217"/>
      <c r="E2" s="217"/>
      <c r="F2" s="217"/>
      <c r="G2" s="217"/>
      <c r="H2" s="217"/>
      <c r="I2" s="217"/>
      <c r="J2" s="217"/>
      <c r="K2" s="217"/>
      <c r="L2" s="217"/>
      <c r="M2" s="217"/>
      <c r="N2" s="217"/>
      <c r="O2" s="217"/>
      <c r="P2" s="217"/>
      <c r="Q2" s="217"/>
    </row>
    <row r="3" spans="1:21" ht="30" customHeight="1" thickBot="1">
      <c r="A3" s="269" t="s">
        <v>29</v>
      </c>
      <c r="B3" s="267"/>
      <c r="C3" s="267"/>
      <c r="D3" s="267"/>
      <c r="E3" s="267"/>
      <c r="F3" s="268"/>
      <c r="G3" s="408" t="s">
        <v>209</v>
      </c>
      <c r="H3" s="409"/>
      <c r="I3" s="410">
        <v>3</v>
      </c>
      <c r="J3" s="410" t="s">
        <v>30</v>
      </c>
      <c r="K3" s="410">
        <v>31</v>
      </c>
      <c r="L3" s="411" t="s">
        <v>31</v>
      </c>
    </row>
    <row r="4" spans="1:21" ht="30" customHeight="1" thickBot="1">
      <c r="A4" s="309" t="s">
        <v>92</v>
      </c>
      <c r="B4" s="309"/>
      <c r="C4" s="309"/>
      <c r="D4" s="309"/>
      <c r="E4" s="309"/>
      <c r="F4" s="309"/>
    </row>
    <row r="5" spans="1:21" ht="30" customHeight="1" thickBot="1">
      <c r="A5" s="269" t="s">
        <v>93</v>
      </c>
      <c r="B5" s="267"/>
      <c r="C5" s="267"/>
      <c r="D5" s="267"/>
      <c r="E5" s="267"/>
      <c r="F5" s="268"/>
      <c r="G5" s="310"/>
      <c r="H5" s="287"/>
      <c r="I5" s="287"/>
      <c r="J5" s="287"/>
      <c r="K5" s="287"/>
      <c r="L5" s="287"/>
      <c r="M5" s="287"/>
      <c r="N5" s="287"/>
      <c r="O5" s="287"/>
      <c r="P5" s="288"/>
    </row>
    <row r="6" spans="1:21" ht="43.5" customHeight="1" thickBot="1">
      <c r="A6" s="256" t="s">
        <v>97</v>
      </c>
      <c r="B6" s="257"/>
      <c r="C6" s="257"/>
      <c r="D6" s="257"/>
      <c r="E6" s="257"/>
      <c r="F6" s="258"/>
      <c r="G6" s="283"/>
      <c r="H6" s="284"/>
      <c r="I6" s="284"/>
      <c r="J6" s="284"/>
      <c r="K6" s="284"/>
      <c r="L6" s="284"/>
      <c r="M6" s="284"/>
      <c r="N6" s="284"/>
      <c r="O6" s="284"/>
      <c r="P6" s="285"/>
    </row>
    <row r="7" spans="1:21" ht="30" customHeight="1" thickBot="1">
      <c r="A7" s="256" t="s">
        <v>98</v>
      </c>
      <c r="B7" s="257"/>
      <c r="C7" s="257"/>
      <c r="D7" s="257"/>
      <c r="E7" s="257"/>
      <c r="F7" s="258"/>
      <c r="G7" s="51"/>
      <c r="H7" s="52"/>
      <c r="I7" s="52"/>
      <c r="J7" s="53"/>
      <c r="K7" s="53"/>
      <c r="L7" s="53"/>
      <c r="M7" s="53"/>
      <c r="N7" s="53"/>
      <c r="O7" s="53"/>
      <c r="P7" s="54"/>
      <c r="R7"/>
      <c r="U7" s="18"/>
    </row>
    <row r="8" spans="1:21" ht="30" customHeight="1" thickBot="1">
      <c r="A8" s="256" t="s">
        <v>129</v>
      </c>
      <c r="B8" s="257"/>
      <c r="C8" s="257"/>
      <c r="D8" s="257"/>
      <c r="E8" s="257"/>
      <c r="F8" s="258"/>
      <c r="G8" s="306" t="s">
        <v>32</v>
      </c>
      <c r="H8" s="307"/>
      <c r="I8" s="55"/>
      <c r="J8" s="52"/>
      <c r="K8" s="52"/>
      <c r="L8" s="19" t="s">
        <v>89</v>
      </c>
      <c r="M8" s="52"/>
      <c r="N8" s="52"/>
      <c r="O8" s="52"/>
      <c r="P8" s="54"/>
      <c r="R8"/>
      <c r="U8" s="18"/>
    </row>
    <row r="9" spans="1:21" ht="30" customHeight="1" thickBot="1">
      <c r="A9" s="256"/>
      <c r="B9" s="257"/>
      <c r="C9" s="257"/>
      <c r="D9" s="257"/>
      <c r="E9" s="257"/>
      <c r="F9" s="258"/>
      <c r="G9" s="259" t="s">
        <v>33</v>
      </c>
      <c r="H9" s="260"/>
      <c r="I9" s="286"/>
      <c r="J9" s="287"/>
      <c r="K9" s="287"/>
      <c r="L9" s="287"/>
      <c r="M9" s="287"/>
      <c r="N9" s="287"/>
      <c r="O9" s="287"/>
      <c r="P9" s="288"/>
      <c r="R9"/>
      <c r="U9" s="18"/>
    </row>
    <row r="10" spans="1:21" ht="30" customHeight="1" thickBot="1">
      <c r="A10" s="256" t="s">
        <v>128</v>
      </c>
      <c r="B10" s="257"/>
      <c r="C10" s="257"/>
      <c r="D10" s="257"/>
      <c r="E10" s="257"/>
      <c r="F10" s="258"/>
      <c r="G10" s="306" t="s">
        <v>32</v>
      </c>
      <c r="H10" s="307"/>
      <c r="I10" s="55"/>
      <c r="J10" s="52"/>
      <c r="K10" s="52"/>
      <c r="L10" s="19" t="s">
        <v>89</v>
      </c>
      <c r="M10" s="52"/>
      <c r="N10" s="52"/>
      <c r="O10" s="52"/>
      <c r="P10" s="54"/>
      <c r="R10"/>
      <c r="U10" s="18"/>
    </row>
    <row r="11" spans="1:21" ht="30" customHeight="1" thickBot="1">
      <c r="A11" s="256"/>
      <c r="B11" s="257"/>
      <c r="C11" s="257"/>
      <c r="D11" s="257"/>
      <c r="E11" s="257"/>
      <c r="F11" s="258"/>
      <c r="G11" s="259" t="s">
        <v>33</v>
      </c>
      <c r="H11" s="260"/>
      <c r="I11" s="286"/>
      <c r="J11" s="287"/>
      <c r="K11" s="287"/>
      <c r="L11" s="287"/>
      <c r="M11" s="287"/>
      <c r="N11" s="287"/>
      <c r="O11" s="287"/>
      <c r="P11" s="288"/>
      <c r="R11"/>
      <c r="U11" s="18"/>
    </row>
    <row r="12" spans="1:21" ht="30" customHeight="1" thickBot="1">
      <c r="A12" s="256" t="s">
        <v>99</v>
      </c>
      <c r="B12" s="257"/>
      <c r="C12" s="257"/>
      <c r="D12" s="257"/>
      <c r="E12" s="257"/>
      <c r="F12" s="258"/>
      <c r="G12" s="308" t="s">
        <v>24</v>
      </c>
      <c r="H12" s="254"/>
      <c r="I12" s="300"/>
      <c r="J12" s="168"/>
      <c r="K12" s="168"/>
      <c r="L12" s="169"/>
      <c r="M12" s="301" t="str">
        <f>IF(COUNTIF(G6,"*法人*"),IF(COUNTIF(I12,"*理事*"),"","理事長名で申請してください。
または委任状を作成してください。"),"")</f>
        <v/>
      </c>
      <c r="N12" s="301"/>
      <c r="O12" s="301"/>
      <c r="P12" s="301"/>
      <c r="R12"/>
      <c r="U12" s="18"/>
    </row>
    <row r="13" spans="1:21" ht="30" customHeight="1" thickBot="1">
      <c r="A13" s="256"/>
      <c r="B13" s="257"/>
      <c r="C13" s="257"/>
      <c r="D13" s="257"/>
      <c r="E13" s="257"/>
      <c r="F13" s="258"/>
      <c r="G13" s="259" t="s">
        <v>27</v>
      </c>
      <c r="H13" s="260"/>
      <c r="I13" s="273"/>
      <c r="J13" s="274"/>
      <c r="K13" s="274"/>
      <c r="L13" s="274"/>
      <c r="M13" s="274"/>
      <c r="N13" s="274"/>
      <c r="O13" s="274"/>
      <c r="P13" s="275"/>
    </row>
    <row r="14" spans="1:21" ht="30" customHeight="1" thickBot="1">
      <c r="A14" s="269" t="s">
        <v>94</v>
      </c>
      <c r="B14" s="267"/>
      <c r="C14" s="267"/>
      <c r="D14" s="267"/>
      <c r="E14" s="267"/>
      <c r="F14" s="268"/>
      <c r="G14" s="259" t="s">
        <v>24</v>
      </c>
      <c r="H14" s="260"/>
      <c r="I14" s="273"/>
      <c r="J14" s="274"/>
      <c r="K14" s="274"/>
      <c r="L14" s="274"/>
      <c r="M14" s="274"/>
      <c r="N14" s="274"/>
      <c r="O14" s="274"/>
      <c r="P14" s="275"/>
    </row>
    <row r="15" spans="1:21" ht="30" customHeight="1" thickBot="1">
      <c r="A15" s="269"/>
      <c r="B15" s="267"/>
      <c r="C15" s="267"/>
      <c r="D15" s="267"/>
      <c r="E15" s="267"/>
      <c r="F15" s="268"/>
      <c r="G15" s="259" t="s">
        <v>27</v>
      </c>
      <c r="H15" s="260"/>
      <c r="I15" s="273"/>
      <c r="J15" s="274"/>
      <c r="K15" s="274"/>
      <c r="L15" s="274"/>
      <c r="M15" s="274"/>
      <c r="N15" s="274"/>
      <c r="O15" s="274"/>
      <c r="P15" s="275"/>
    </row>
    <row r="16" spans="1:21" ht="30" customHeight="1" thickBot="1">
      <c r="A16" s="269" t="s">
        <v>95</v>
      </c>
      <c r="B16" s="267"/>
      <c r="C16" s="267"/>
      <c r="D16" s="267"/>
      <c r="E16" s="267"/>
      <c r="F16" s="268"/>
      <c r="G16" s="259" t="s">
        <v>25</v>
      </c>
      <c r="H16" s="260"/>
      <c r="I16" s="276"/>
      <c r="J16" s="277"/>
      <c r="K16" s="277"/>
      <c r="L16" s="277"/>
      <c r="M16" s="277"/>
      <c r="N16" s="277"/>
      <c r="O16" s="277"/>
      <c r="P16" s="278"/>
    </row>
    <row r="17" spans="1:24" ht="30" customHeight="1" thickBot="1">
      <c r="A17" s="269"/>
      <c r="B17" s="267"/>
      <c r="C17" s="267"/>
      <c r="D17" s="267"/>
      <c r="E17" s="267"/>
      <c r="F17" s="268"/>
      <c r="G17" s="259" t="s">
        <v>28</v>
      </c>
      <c r="H17" s="260"/>
      <c r="I17" s="302"/>
      <c r="J17" s="277"/>
      <c r="K17" s="277"/>
      <c r="L17" s="277"/>
      <c r="M17" s="277"/>
      <c r="N17" s="277"/>
      <c r="O17" s="277"/>
      <c r="P17" s="278"/>
    </row>
    <row r="18" spans="1:24" ht="30" customHeight="1" thickBot="1">
      <c r="A18" s="282" t="s">
        <v>96</v>
      </c>
      <c r="B18" s="282"/>
      <c r="C18" s="282"/>
      <c r="D18" s="282"/>
      <c r="E18" s="282"/>
      <c r="F18" s="282"/>
    </row>
    <row r="19" spans="1:24" ht="30" customHeight="1" thickBot="1">
      <c r="A19" s="256" t="s">
        <v>100</v>
      </c>
      <c r="B19" s="257"/>
      <c r="C19" s="257"/>
      <c r="D19" s="257"/>
      <c r="E19" s="257"/>
      <c r="F19" s="258"/>
      <c r="G19" s="299" t="s">
        <v>36</v>
      </c>
      <c r="H19" s="252"/>
      <c r="I19" s="291"/>
      <c r="J19" s="292"/>
      <c r="K19" s="292"/>
      <c r="L19" s="293"/>
      <c r="M19" s="20"/>
      <c r="N19" s="20"/>
      <c r="O19" s="20"/>
      <c r="P19" s="20"/>
    </row>
    <row r="20" spans="1:24" ht="30" customHeight="1" thickBot="1">
      <c r="A20" s="256"/>
      <c r="B20" s="257"/>
      <c r="C20" s="257"/>
      <c r="D20" s="257"/>
      <c r="E20" s="257"/>
      <c r="F20" s="258"/>
      <c r="G20" s="259" t="s">
        <v>37</v>
      </c>
      <c r="H20" s="260"/>
      <c r="I20" s="273"/>
      <c r="J20" s="274"/>
      <c r="K20" s="274"/>
      <c r="L20" s="274"/>
      <c r="M20" s="274"/>
      <c r="N20" s="274"/>
      <c r="O20" s="294"/>
      <c r="P20" s="295"/>
    </row>
    <row r="21" spans="1:24" ht="36" customHeight="1" thickBot="1">
      <c r="A21" s="256" t="s">
        <v>101</v>
      </c>
      <c r="B21" s="257"/>
      <c r="C21" s="257"/>
      <c r="D21" s="257"/>
      <c r="E21" s="257"/>
      <c r="F21" s="258"/>
      <c r="G21" s="289" t="s">
        <v>36</v>
      </c>
      <c r="H21" s="290"/>
      <c r="I21" s="296"/>
      <c r="J21" s="297"/>
      <c r="K21" s="298"/>
      <c r="L21" s="20"/>
      <c r="M21" s="20"/>
      <c r="N21" s="20"/>
      <c r="O21" s="20"/>
      <c r="P21" s="20"/>
    </row>
    <row r="22" spans="1:24" ht="36" customHeight="1" thickBot="1">
      <c r="A22" s="256"/>
      <c r="B22" s="257"/>
      <c r="C22" s="257"/>
      <c r="D22" s="257"/>
      <c r="E22" s="257"/>
      <c r="F22" s="258"/>
      <c r="G22" s="259" t="s">
        <v>37</v>
      </c>
      <c r="H22" s="260"/>
      <c r="I22" s="273"/>
      <c r="J22" s="274"/>
      <c r="K22" s="274"/>
      <c r="L22" s="274"/>
      <c r="M22" s="274"/>
      <c r="N22" s="274"/>
      <c r="O22" s="294"/>
      <c r="P22" s="295"/>
    </row>
    <row r="23" spans="1:24" ht="30" customHeight="1" thickBot="1">
      <c r="A23" s="256" t="s">
        <v>102</v>
      </c>
      <c r="B23" s="257"/>
      <c r="C23" s="257"/>
      <c r="D23" s="257"/>
      <c r="E23" s="257"/>
      <c r="F23" s="258"/>
      <c r="G23" s="279"/>
      <c r="H23" s="280"/>
      <c r="I23" s="280"/>
      <c r="J23" s="280"/>
      <c r="K23" s="281"/>
      <c r="L23" s="21"/>
      <c r="M23" s="21"/>
      <c r="N23" s="21"/>
      <c r="O23" s="21"/>
      <c r="P23" s="21"/>
    </row>
    <row r="24" spans="1:24" ht="39.75" customHeight="1" thickBot="1">
      <c r="A24" s="256" t="s">
        <v>103</v>
      </c>
      <c r="B24" s="257"/>
      <c r="C24" s="257"/>
      <c r="D24" s="257"/>
      <c r="E24" s="257"/>
      <c r="F24" s="258"/>
      <c r="G24" s="264"/>
      <c r="H24" s="265"/>
      <c r="I24" s="265"/>
      <c r="J24" s="265"/>
      <c r="K24" s="265"/>
      <c r="L24" s="265"/>
      <c r="M24" s="266"/>
    </row>
    <row r="25" spans="1:24" ht="30" customHeight="1" thickBot="1">
      <c r="A25" s="256" t="s">
        <v>132</v>
      </c>
      <c r="B25" s="267"/>
      <c r="C25" s="267"/>
      <c r="D25" s="267"/>
      <c r="E25" s="267"/>
      <c r="F25" s="268"/>
      <c r="G25" s="259" t="s">
        <v>126</v>
      </c>
      <c r="H25" s="260"/>
      <c r="I25" s="261"/>
      <c r="J25" s="262"/>
      <c r="K25" s="262"/>
      <c r="L25" s="262"/>
      <c r="M25" s="262"/>
      <c r="N25" s="262"/>
      <c r="O25" s="262"/>
      <c r="P25" s="263"/>
    </row>
    <row r="26" spans="1:24" ht="30" customHeight="1" thickBot="1">
      <c r="A26" s="269"/>
      <c r="B26" s="267"/>
      <c r="C26" s="267"/>
      <c r="D26" s="267"/>
      <c r="E26" s="267"/>
      <c r="F26" s="268"/>
      <c r="G26" s="259" t="s">
        <v>127</v>
      </c>
      <c r="H26" s="260"/>
      <c r="I26" s="261"/>
      <c r="J26" s="262"/>
      <c r="K26" s="262"/>
      <c r="L26" s="262"/>
      <c r="M26" s="262"/>
      <c r="N26" s="262"/>
      <c r="O26" s="262"/>
      <c r="P26" s="263"/>
    </row>
    <row r="27" spans="1:24" ht="30" customHeight="1" thickBot="1">
      <c r="A27" s="25" t="s">
        <v>51</v>
      </c>
      <c r="G27" s="26"/>
      <c r="H27" s="26"/>
      <c r="I27" s="26"/>
      <c r="J27" s="26"/>
      <c r="K27" s="26"/>
    </row>
    <row r="28" spans="1:24" ht="42" customHeight="1" thickBot="1">
      <c r="A28" s="224" t="s">
        <v>123</v>
      </c>
      <c r="B28" s="225"/>
      <c r="C28" s="225"/>
      <c r="D28" s="225"/>
      <c r="E28" s="225"/>
      <c r="F28" s="226"/>
      <c r="G28" s="245" t="s">
        <v>52</v>
      </c>
      <c r="H28" s="246"/>
      <c r="I28" s="246"/>
      <c r="J28" s="246"/>
      <c r="K28" s="247"/>
      <c r="L28" s="270">
        <f>IF(COUNTA(I43:I202)&gt;135,6,IF(COUNTA(I43:I202)&gt;105,5,IF(COUNTA(I43:I202)&gt;75,4,IF(COUNTA(I43:I202)&gt;45,3,IF(COUNTA(I43:I202)&gt;14,2,1)))))</f>
        <v>1</v>
      </c>
      <c r="M28" s="271"/>
      <c r="N28" s="271"/>
      <c r="O28" s="271"/>
      <c r="P28" s="272"/>
    </row>
    <row r="29" spans="1:24" ht="30" customHeight="1">
      <c r="A29" s="224" t="s">
        <v>125</v>
      </c>
      <c r="B29" s="303"/>
      <c r="C29" s="303"/>
      <c r="D29" s="303"/>
      <c r="E29" s="303"/>
      <c r="F29" s="304"/>
      <c r="G29" s="137" t="s">
        <v>53</v>
      </c>
      <c r="H29" s="138"/>
      <c r="I29" s="139"/>
      <c r="J29" s="140"/>
      <c r="K29" s="141"/>
      <c r="L29" s="142" t="s">
        <v>144</v>
      </c>
      <c r="M29" s="138"/>
      <c r="N29" s="143"/>
      <c r="O29" s="144"/>
      <c r="P29" s="145"/>
      <c r="S29" s="93"/>
      <c r="T29" s="93"/>
      <c r="U29" s="95"/>
      <c r="V29" s="95"/>
      <c r="W29" s="95"/>
      <c r="X29" s="95"/>
    </row>
    <row r="30" spans="1:24" ht="30" customHeight="1" thickBot="1">
      <c r="A30" s="224"/>
      <c r="B30" s="303"/>
      <c r="C30" s="303"/>
      <c r="D30" s="303"/>
      <c r="E30" s="303"/>
      <c r="F30" s="304"/>
      <c r="G30" s="146" t="s">
        <v>54</v>
      </c>
      <c r="H30" s="147"/>
      <c r="I30" s="148"/>
      <c r="J30" s="149"/>
      <c r="K30" s="150"/>
      <c r="L30" s="151" t="s">
        <v>145</v>
      </c>
      <c r="M30" s="147"/>
      <c r="N30" s="152"/>
      <c r="O30" s="153"/>
      <c r="P30" s="154"/>
      <c r="S30" s="93"/>
      <c r="T30" s="93"/>
      <c r="U30" s="95"/>
      <c r="V30" s="95"/>
      <c r="W30" s="95"/>
      <c r="X30" s="95"/>
    </row>
    <row r="31" spans="1:24" ht="30" customHeight="1">
      <c r="A31" s="305"/>
      <c r="B31" s="303"/>
      <c r="C31" s="303"/>
      <c r="D31" s="303"/>
      <c r="E31" s="303"/>
      <c r="F31" s="304"/>
      <c r="G31" s="146" t="s">
        <v>143</v>
      </c>
      <c r="H31" s="147"/>
      <c r="I31" s="181"/>
      <c r="J31" s="182"/>
      <c r="K31" s="183"/>
      <c r="L31" s="151" t="s">
        <v>146</v>
      </c>
      <c r="M31" s="147"/>
      <c r="N31" s="152"/>
      <c r="O31" s="153"/>
      <c r="P31" s="154"/>
      <c r="Q31" s="164" t="s">
        <v>124</v>
      </c>
      <c r="R31" s="165"/>
      <c r="S31" s="165"/>
      <c r="T31" s="166"/>
      <c r="U31" s="95"/>
      <c r="V31" s="95"/>
      <c r="W31" s="95"/>
      <c r="X31" s="95"/>
    </row>
    <row r="32" spans="1:24" ht="30" customHeight="1" thickBot="1">
      <c r="A32" s="305"/>
      <c r="B32" s="303"/>
      <c r="C32" s="303"/>
      <c r="D32" s="303"/>
      <c r="E32" s="303"/>
      <c r="F32" s="304"/>
      <c r="G32" s="222" t="s">
        <v>52</v>
      </c>
      <c r="H32" s="223"/>
      <c r="I32" s="223"/>
      <c r="J32" s="223"/>
      <c r="K32" s="223"/>
      <c r="L32" s="242"/>
      <c r="M32" s="243"/>
      <c r="N32" s="243"/>
      <c r="O32" s="243"/>
      <c r="P32" s="244"/>
      <c r="Q32" s="167"/>
      <c r="R32" s="168"/>
      <c r="S32" s="168"/>
      <c r="T32" s="169"/>
      <c r="U32" s="95"/>
      <c r="V32" s="95"/>
      <c r="W32" s="95"/>
      <c r="X32" s="95"/>
    </row>
    <row r="33" spans="1:24" ht="42" customHeight="1" thickBot="1">
      <c r="A33" s="227" t="s">
        <v>140</v>
      </c>
      <c r="B33" s="228"/>
      <c r="C33" s="228"/>
      <c r="D33" s="228"/>
      <c r="E33" s="228"/>
      <c r="F33" s="228"/>
      <c r="G33" s="233" t="s">
        <v>52</v>
      </c>
      <c r="H33" s="234"/>
      <c r="I33" s="234"/>
      <c r="J33" s="234"/>
      <c r="K33" s="234"/>
      <c r="L33" s="235">
        <f>IF(AND(I34="",I35="",I36="",N34="",N35="",N36=""),0,I34+I35+I36+N34+N35+N36)</f>
        <v>0</v>
      </c>
      <c r="M33" s="236"/>
      <c r="N33" s="236"/>
      <c r="O33" s="236"/>
      <c r="P33" s="237"/>
      <c r="Q33" s="173" t="s">
        <v>119</v>
      </c>
      <c r="R33" s="174"/>
      <c r="S33" s="177" t="s">
        <v>120</v>
      </c>
      <c r="T33" s="178"/>
    </row>
    <row r="34" spans="1:24" ht="30" customHeight="1" thickBot="1">
      <c r="A34" s="229"/>
      <c r="B34" s="230"/>
      <c r="C34" s="230"/>
      <c r="D34" s="230"/>
      <c r="E34" s="230"/>
      <c r="F34" s="230"/>
      <c r="G34" s="137" t="s">
        <v>115</v>
      </c>
      <c r="H34" s="138"/>
      <c r="I34" s="139"/>
      <c r="J34" s="140"/>
      <c r="K34" s="141"/>
      <c r="L34" s="142" t="s">
        <v>149</v>
      </c>
      <c r="M34" s="138"/>
      <c r="N34" s="143"/>
      <c r="O34" s="144"/>
      <c r="P34" s="145"/>
      <c r="Q34" s="171"/>
      <c r="R34" s="172"/>
      <c r="S34" s="175"/>
      <c r="T34" s="176"/>
      <c r="V34" s="99" t="s">
        <v>107</v>
      </c>
      <c r="W34" s="99" t="s">
        <v>108</v>
      </c>
      <c r="X34" s="99"/>
    </row>
    <row r="35" spans="1:24" ht="30" customHeight="1">
      <c r="A35" s="229"/>
      <c r="B35" s="230"/>
      <c r="C35" s="230"/>
      <c r="D35" s="230"/>
      <c r="E35" s="230"/>
      <c r="F35" s="230"/>
      <c r="G35" s="146" t="s">
        <v>147</v>
      </c>
      <c r="H35" s="147"/>
      <c r="I35" s="148"/>
      <c r="J35" s="149"/>
      <c r="K35" s="150"/>
      <c r="L35" s="151" t="s">
        <v>150</v>
      </c>
      <c r="M35" s="147"/>
      <c r="N35" s="152"/>
      <c r="O35" s="153"/>
      <c r="P35" s="154"/>
      <c r="Q35" s="179" t="str">
        <f>IF((SUM(I34:K36)+SUM(N34:P36))=(Q34+S34),"","回数と内訳を一致させてください")</f>
        <v/>
      </c>
      <c r="R35" s="180"/>
      <c r="S35" s="180"/>
      <c r="T35" s="180"/>
      <c r="V35" s="99"/>
      <c r="W35" s="99"/>
      <c r="X35" s="99"/>
    </row>
    <row r="36" spans="1:24" ht="30" customHeight="1" thickBot="1">
      <c r="A36" s="231"/>
      <c r="B36" s="232"/>
      <c r="C36" s="232"/>
      <c r="D36" s="232"/>
      <c r="E36" s="232"/>
      <c r="F36" s="232"/>
      <c r="G36" s="155" t="s">
        <v>148</v>
      </c>
      <c r="H36" s="156"/>
      <c r="I36" s="157"/>
      <c r="J36" s="158"/>
      <c r="K36" s="159"/>
      <c r="L36" s="160" t="s">
        <v>151</v>
      </c>
      <c r="M36" s="156"/>
      <c r="N36" s="161"/>
      <c r="O36" s="162"/>
      <c r="P36" s="163"/>
      <c r="Q36" s="170"/>
      <c r="R36" s="170"/>
      <c r="S36" s="170"/>
      <c r="T36" s="170"/>
      <c r="V36" s="99">
        <f>COUNTIF(N43:N237,"重複した接種年月日が含まれます")</f>
        <v>0</v>
      </c>
      <c r="W36" s="99">
        <f>COUNTIF(W43:W237,"未入力項目あり")</f>
        <v>0</v>
      </c>
      <c r="X36" s="99"/>
    </row>
    <row r="37" spans="1:24" ht="7.85" customHeight="1">
      <c r="A37" s="50"/>
      <c r="B37" s="50"/>
      <c r="C37" s="50"/>
      <c r="D37" s="50"/>
      <c r="E37" s="50"/>
      <c r="F37" s="50"/>
      <c r="G37" s="96"/>
      <c r="H37" s="96"/>
      <c r="I37" s="96"/>
      <c r="J37" s="96"/>
      <c r="K37" s="96"/>
      <c r="V37" s="99" t="s">
        <v>106</v>
      </c>
      <c r="W37" s="99" t="s">
        <v>104</v>
      </c>
      <c r="X37" s="99" t="s">
        <v>105</v>
      </c>
    </row>
    <row r="38" spans="1:24" ht="7.85" customHeight="1">
      <c r="V38" s="99">
        <f>IF(LEN(I19)&gt;9,9,LEN(I19))</f>
        <v>0</v>
      </c>
      <c r="W38" s="99">
        <f>IF(LEN(I21)&gt;9,9,LEN(I21))</f>
        <v>0</v>
      </c>
      <c r="X38" s="100">
        <f>IF(LEN(G24)&gt;9,9,LEN(G24))</f>
        <v>0</v>
      </c>
    </row>
    <row r="39" spans="1:24" ht="21.75" customHeight="1">
      <c r="A39" s="72" t="s">
        <v>122</v>
      </c>
      <c r="B39" s="72"/>
      <c r="C39" s="72"/>
      <c r="D39" s="72"/>
      <c r="E39" s="72"/>
      <c r="F39" s="72"/>
      <c r="G39" s="72"/>
      <c r="H39" s="72"/>
      <c r="I39" s="72"/>
      <c r="J39" s="72"/>
      <c r="K39" s="72"/>
      <c r="L39" s="72"/>
      <c r="M39" s="72"/>
      <c r="N39" s="72"/>
      <c r="O39" s="72"/>
      <c r="P39" s="72"/>
      <c r="V39" s="99">
        <f>E208</f>
        <v>0</v>
      </c>
      <c r="W39" s="99">
        <f>E211</f>
        <v>0</v>
      </c>
      <c r="X39" s="99">
        <f>E214</f>
        <v>0</v>
      </c>
    </row>
    <row r="40" spans="1:24" ht="21.75" customHeight="1">
      <c r="A40" s="238" t="s">
        <v>210</v>
      </c>
      <c r="B40" s="238"/>
      <c r="C40" s="238"/>
      <c r="D40" s="238"/>
      <c r="E40" s="238"/>
      <c r="F40" s="238"/>
      <c r="G40" s="238"/>
      <c r="H40" s="238"/>
      <c r="I40" s="238"/>
      <c r="J40" s="238"/>
      <c r="K40" s="238"/>
      <c r="L40" s="238"/>
      <c r="M40" s="238"/>
      <c r="N40" s="238"/>
      <c r="O40" s="238"/>
      <c r="P40" s="238"/>
      <c r="V40" s="101" t="s">
        <v>91</v>
      </c>
      <c r="W40" s="99"/>
      <c r="X40" s="99"/>
    </row>
    <row r="41" spans="1:24" ht="21.75" customHeight="1">
      <c r="A41" s="48" t="s">
        <v>121</v>
      </c>
      <c r="V41" s="102">
        <f>COUNTA(A43:A202)</f>
        <v>160</v>
      </c>
      <c r="W41" s="99"/>
      <c r="X41" s="99"/>
    </row>
    <row r="42" spans="1:24" ht="21.75" customHeight="1" thickBot="1">
      <c r="A42" s="38"/>
      <c r="B42" s="240" t="s">
        <v>86</v>
      </c>
      <c r="C42" s="240"/>
      <c r="D42" s="240"/>
      <c r="E42" s="240"/>
      <c r="F42" s="240"/>
      <c r="G42" s="240"/>
      <c r="H42" s="241"/>
      <c r="I42" s="239" t="s">
        <v>68</v>
      </c>
      <c r="J42" s="241"/>
      <c r="K42" s="218" t="s">
        <v>69</v>
      </c>
      <c r="L42" s="219"/>
      <c r="M42" s="220"/>
      <c r="N42" s="239" t="s">
        <v>90</v>
      </c>
      <c r="O42" s="240"/>
      <c r="P42" s="241"/>
    </row>
    <row r="43" spans="1:24" ht="21.75" customHeight="1" thickTop="1">
      <c r="A43" s="88">
        <v>1</v>
      </c>
      <c r="B43" s="40" t="s">
        <v>88</v>
      </c>
      <c r="C43" s="59"/>
      <c r="D43" s="60" t="s">
        <v>87</v>
      </c>
      <c r="E43" s="59"/>
      <c r="F43" s="60" t="s">
        <v>65</v>
      </c>
      <c r="G43" s="59"/>
      <c r="H43" s="60" t="s">
        <v>66</v>
      </c>
      <c r="I43" s="61"/>
      <c r="J43" s="62" t="s">
        <v>67</v>
      </c>
      <c r="K43" s="59"/>
      <c r="L43" s="33" t="s">
        <v>70</v>
      </c>
      <c r="M43" s="33"/>
      <c r="N43" s="131" t="str">
        <f t="shared" ref="N43:N74" si="0">IF(V43="","",IF(COUNTIF($V$43:$V$202,V43)&gt;1,"重複した接種年月日が含まれます",""))</f>
        <v/>
      </c>
      <c r="O43" s="132"/>
      <c r="P43" s="133"/>
      <c r="V43" s="107" t="str">
        <f>IF(C43="","",IF(E43="","",IF(G43="","",IF(K43="","",C43&amp;E43&amp;G43&amp;K43))))</f>
        <v/>
      </c>
      <c r="W43" s="93" t="str">
        <f>IF(AND(E43="",G43="",I43="",K43=""),"",IF(OR(,E43="",G43="",I43="",K43=""),"未入力項目あり",""))</f>
        <v/>
      </c>
    </row>
    <row r="44" spans="1:24" ht="21.75" customHeight="1">
      <c r="A44" s="82">
        <v>2</v>
      </c>
      <c r="B44" s="40" t="s">
        <v>88</v>
      </c>
      <c r="C44" s="59"/>
      <c r="D44" s="60" t="s">
        <v>87</v>
      </c>
      <c r="E44" s="59"/>
      <c r="F44" s="63" t="s">
        <v>63</v>
      </c>
      <c r="G44" s="64"/>
      <c r="H44" s="63" t="s">
        <v>66</v>
      </c>
      <c r="I44" s="61"/>
      <c r="J44" s="65" t="s">
        <v>79</v>
      </c>
      <c r="K44" s="59"/>
      <c r="L44" s="32" t="s">
        <v>70</v>
      </c>
      <c r="M44" s="32"/>
      <c r="N44" s="134" t="str">
        <f t="shared" si="0"/>
        <v/>
      </c>
      <c r="O44" s="135"/>
      <c r="P44" s="136"/>
      <c r="V44" s="107" t="str">
        <f>IF(C44="","",IF(E44="","",IF(G44="","",IF(K44="","",C44&amp;E44&amp;G44&amp;K44))))</f>
        <v/>
      </c>
      <c r="W44" s="93" t="str">
        <f>IF(AND(E44="",G44="",I44="",K44=""),"",IF(OR(,E44="",G44="",I44="",K44=""),"未入力項目あり",""))</f>
        <v/>
      </c>
    </row>
    <row r="45" spans="1:24" ht="21.75" customHeight="1">
      <c r="A45" s="82">
        <v>3</v>
      </c>
      <c r="B45" s="40" t="s">
        <v>88</v>
      </c>
      <c r="C45" s="59"/>
      <c r="D45" s="60" t="s">
        <v>87</v>
      </c>
      <c r="E45" s="59"/>
      <c r="F45" s="63" t="s">
        <v>62</v>
      </c>
      <c r="G45" s="64"/>
      <c r="H45" s="63" t="s">
        <v>64</v>
      </c>
      <c r="I45" s="61"/>
      <c r="J45" s="65" t="s">
        <v>67</v>
      </c>
      <c r="K45" s="59"/>
      <c r="L45" s="32" t="s">
        <v>70</v>
      </c>
      <c r="M45" s="32"/>
      <c r="N45" s="131" t="str">
        <f t="shared" si="0"/>
        <v/>
      </c>
      <c r="O45" s="132"/>
      <c r="P45" s="133"/>
      <c r="U45" s="49"/>
      <c r="V45" s="107" t="str">
        <f>IF(C45="","",IF(E45="","",IF(G45="","",IF(K45="","",C45&amp;E45&amp;G45&amp;K45))))</f>
        <v/>
      </c>
      <c r="W45" s="93" t="str">
        <f t="shared" ref="W45:W108" si="1">IF(AND(E45="",G45="",I45="",K45=""),"",IF(OR(,E45="",G45="",I45="",K45=""),"未入力項目あり",""))</f>
        <v/>
      </c>
    </row>
    <row r="46" spans="1:24" ht="21.75" customHeight="1">
      <c r="A46" s="82">
        <v>4</v>
      </c>
      <c r="B46" s="40" t="s">
        <v>88</v>
      </c>
      <c r="C46" s="59"/>
      <c r="D46" s="60" t="s">
        <v>87</v>
      </c>
      <c r="E46" s="59"/>
      <c r="F46" s="63" t="s">
        <v>62</v>
      </c>
      <c r="G46" s="64"/>
      <c r="H46" s="63" t="s">
        <v>64</v>
      </c>
      <c r="I46" s="61"/>
      <c r="J46" s="65" t="s">
        <v>79</v>
      </c>
      <c r="K46" s="59"/>
      <c r="L46" s="32" t="s">
        <v>70</v>
      </c>
      <c r="M46" s="32"/>
      <c r="N46" s="134" t="str">
        <f t="shared" si="0"/>
        <v/>
      </c>
      <c r="O46" s="135"/>
      <c r="P46" s="136"/>
      <c r="U46" s="49"/>
      <c r="V46" s="107" t="str">
        <f t="shared" ref="V46:V109" si="2">IF(C46="","",IF(E46="","",IF(G46="","",IF(K46="","",C46&amp;E46&amp;G46&amp;K46))))</f>
        <v/>
      </c>
      <c r="W46" s="93" t="str">
        <f t="shared" si="1"/>
        <v/>
      </c>
    </row>
    <row r="47" spans="1:24" ht="21.75" customHeight="1">
      <c r="A47" s="82">
        <v>5</v>
      </c>
      <c r="B47" s="40" t="s">
        <v>88</v>
      </c>
      <c r="C47" s="59"/>
      <c r="D47" s="60" t="s">
        <v>87</v>
      </c>
      <c r="E47" s="59"/>
      <c r="F47" s="63" t="s">
        <v>62</v>
      </c>
      <c r="G47" s="64"/>
      <c r="H47" s="63" t="s">
        <v>64</v>
      </c>
      <c r="I47" s="61"/>
      <c r="J47" s="65" t="s">
        <v>67</v>
      </c>
      <c r="K47" s="59"/>
      <c r="L47" s="32" t="s">
        <v>70</v>
      </c>
      <c r="M47" s="32"/>
      <c r="N47" s="131" t="str">
        <f t="shared" si="0"/>
        <v/>
      </c>
      <c r="O47" s="132"/>
      <c r="P47" s="133"/>
      <c r="V47" s="107" t="str">
        <f t="shared" si="2"/>
        <v/>
      </c>
      <c r="W47" s="93" t="str">
        <f t="shared" si="1"/>
        <v/>
      </c>
    </row>
    <row r="48" spans="1:24" ht="21.75" customHeight="1">
      <c r="A48" s="82">
        <v>6</v>
      </c>
      <c r="B48" s="40" t="s">
        <v>88</v>
      </c>
      <c r="C48" s="59"/>
      <c r="D48" s="60" t="s">
        <v>87</v>
      </c>
      <c r="E48" s="59"/>
      <c r="F48" s="63" t="s">
        <v>62</v>
      </c>
      <c r="G48" s="64"/>
      <c r="H48" s="63" t="s">
        <v>64</v>
      </c>
      <c r="I48" s="61"/>
      <c r="J48" s="65" t="s">
        <v>79</v>
      </c>
      <c r="K48" s="59"/>
      <c r="L48" s="32" t="s">
        <v>70</v>
      </c>
      <c r="M48" s="32"/>
      <c r="N48" s="134" t="str">
        <f t="shared" si="0"/>
        <v/>
      </c>
      <c r="O48" s="135"/>
      <c r="P48" s="136"/>
      <c r="V48" s="107" t="str">
        <f t="shared" si="2"/>
        <v/>
      </c>
      <c r="W48" s="93" t="str">
        <f t="shared" si="1"/>
        <v/>
      </c>
    </row>
    <row r="49" spans="1:23" ht="21.75" customHeight="1">
      <c r="A49" s="82">
        <v>7</v>
      </c>
      <c r="B49" s="40" t="s">
        <v>88</v>
      </c>
      <c r="C49" s="59"/>
      <c r="D49" s="60" t="s">
        <v>87</v>
      </c>
      <c r="E49" s="59"/>
      <c r="F49" s="63" t="s">
        <v>62</v>
      </c>
      <c r="G49" s="64"/>
      <c r="H49" s="63" t="s">
        <v>64</v>
      </c>
      <c r="I49" s="61"/>
      <c r="J49" s="65" t="s">
        <v>67</v>
      </c>
      <c r="K49" s="59"/>
      <c r="L49" s="32" t="s">
        <v>70</v>
      </c>
      <c r="M49" s="32"/>
      <c r="N49" s="131" t="str">
        <f t="shared" si="0"/>
        <v/>
      </c>
      <c r="O49" s="132"/>
      <c r="P49" s="133"/>
      <c r="V49" s="107" t="str">
        <f t="shared" si="2"/>
        <v/>
      </c>
      <c r="W49" s="93" t="str">
        <f t="shared" si="1"/>
        <v/>
      </c>
    </row>
    <row r="50" spans="1:23" ht="21.75" customHeight="1">
      <c r="A50" s="82">
        <v>8</v>
      </c>
      <c r="B50" s="40" t="s">
        <v>88</v>
      </c>
      <c r="C50" s="59"/>
      <c r="D50" s="60" t="s">
        <v>87</v>
      </c>
      <c r="E50" s="59"/>
      <c r="F50" s="63" t="s">
        <v>62</v>
      </c>
      <c r="G50" s="64"/>
      <c r="H50" s="63" t="s">
        <v>64</v>
      </c>
      <c r="I50" s="61"/>
      <c r="J50" s="65" t="s">
        <v>79</v>
      </c>
      <c r="K50" s="59"/>
      <c r="L50" s="32" t="s">
        <v>70</v>
      </c>
      <c r="M50" s="32"/>
      <c r="N50" s="134" t="str">
        <f t="shared" si="0"/>
        <v/>
      </c>
      <c r="O50" s="135"/>
      <c r="P50" s="136"/>
      <c r="V50" s="107" t="str">
        <f t="shared" si="2"/>
        <v/>
      </c>
      <c r="W50" s="93" t="str">
        <f t="shared" si="1"/>
        <v/>
      </c>
    </row>
    <row r="51" spans="1:23" ht="21.75" customHeight="1">
      <c r="A51" s="82">
        <v>9</v>
      </c>
      <c r="B51" s="40" t="s">
        <v>88</v>
      </c>
      <c r="C51" s="59"/>
      <c r="D51" s="60" t="s">
        <v>87</v>
      </c>
      <c r="E51" s="59"/>
      <c r="F51" s="63" t="s">
        <v>62</v>
      </c>
      <c r="G51" s="64"/>
      <c r="H51" s="63" t="s">
        <v>64</v>
      </c>
      <c r="I51" s="61"/>
      <c r="J51" s="65" t="s">
        <v>67</v>
      </c>
      <c r="K51" s="59"/>
      <c r="L51" s="32" t="s">
        <v>70</v>
      </c>
      <c r="M51" s="32"/>
      <c r="N51" s="131" t="str">
        <f t="shared" si="0"/>
        <v/>
      </c>
      <c r="O51" s="132"/>
      <c r="P51" s="133"/>
      <c r="V51" s="107" t="str">
        <f t="shared" si="2"/>
        <v/>
      </c>
      <c r="W51" s="93" t="str">
        <f t="shared" si="1"/>
        <v/>
      </c>
    </row>
    <row r="52" spans="1:23" ht="21.75" customHeight="1">
      <c r="A52" s="82">
        <v>10</v>
      </c>
      <c r="B52" s="40" t="s">
        <v>88</v>
      </c>
      <c r="C52" s="59"/>
      <c r="D52" s="60" t="s">
        <v>87</v>
      </c>
      <c r="E52" s="59"/>
      <c r="F52" s="63" t="s">
        <v>62</v>
      </c>
      <c r="G52" s="64"/>
      <c r="H52" s="63" t="s">
        <v>64</v>
      </c>
      <c r="I52" s="61"/>
      <c r="J52" s="65" t="s">
        <v>67</v>
      </c>
      <c r="K52" s="59"/>
      <c r="L52" s="32" t="s">
        <v>70</v>
      </c>
      <c r="M52" s="32"/>
      <c r="N52" s="134" t="str">
        <f t="shared" si="0"/>
        <v/>
      </c>
      <c r="O52" s="135"/>
      <c r="P52" s="136"/>
      <c r="V52" s="107" t="str">
        <f t="shared" si="2"/>
        <v/>
      </c>
      <c r="W52" s="93" t="str">
        <f t="shared" si="1"/>
        <v/>
      </c>
    </row>
    <row r="53" spans="1:23" ht="21.75" customHeight="1">
      <c r="A53" s="82">
        <v>11</v>
      </c>
      <c r="B53" s="40" t="s">
        <v>88</v>
      </c>
      <c r="C53" s="59"/>
      <c r="D53" s="60" t="s">
        <v>87</v>
      </c>
      <c r="E53" s="59"/>
      <c r="F53" s="63" t="s">
        <v>62</v>
      </c>
      <c r="G53" s="64"/>
      <c r="H53" s="63" t="s">
        <v>64</v>
      </c>
      <c r="I53" s="61"/>
      <c r="J53" s="65" t="s">
        <v>67</v>
      </c>
      <c r="K53" s="59"/>
      <c r="L53" s="32" t="s">
        <v>70</v>
      </c>
      <c r="M53" s="32"/>
      <c r="N53" s="131" t="str">
        <f t="shared" si="0"/>
        <v/>
      </c>
      <c r="O53" s="132"/>
      <c r="P53" s="133"/>
      <c r="V53" s="107" t="str">
        <f t="shared" si="2"/>
        <v/>
      </c>
      <c r="W53" s="93" t="str">
        <f t="shared" si="1"/>
        <v/>
      </c>
    </row>
    <row r="54" spans="1:23" ht="21.75" customHeight="1">
      <c r="A54" s="82">
        <v>12</v>
      </c>
      <c r="B54" s="40" t="s">
        <v>88</v>
      </c>
      <c r="C54" s="59"/>
      <c r="D54" s="60" t="s">
        <v>87</v>
      </c>
      <c r="E54" s="59"/>
      <c r="F54" s="63" t="s">
        <v>62</v>
      </c>
      <c r="G54" s="64"/>
      <c r="H54" s="63" t="s">
        <v>64</v>
      </c>
      <c r="I54" s="61"/>
      <c r="J54" s="65" t="s">
        <v>67</v>
      </c>
      <c r="K54" s="59"/>
      <c r="L54" s="32" t="s">
        <v>70</v>
      </c>
      <c r="M54" s="32"/>
      <c r="N54" s="134" t="str">
        <f t="shared" si="0"/>
        <v/>
      </c>
      <c r="O54" s="135"/>
      <c r="P54" s="136"/>
      <c r="V54" s="107" t="str">
        <f t="shared" si="2"/>
        <v/>
      </c>
      <c r="W54" s="93" t="str">
        <f t="shared" si="1"/>
        <v/>
      </c>
    </row>
    <row r="55" spans="1:23" ht="21.75" customHeight="1">
      <c r="A55" s="82">
        <v>13</v>
      </c>
      <c r="B55" s="40" t="s">
        <v>88</v>
      </c>
      <c r="C55" s="59"/>
      <c r="D55" s="60" t="s">
        <v>87</v>
      </c>
      <c r="E55" s="59"/>
      <c r="F55" s="63" t="s">
        <v>62</v>
      </c>
      <c r="G55" s="64"/>
      <c r="H55" s="63" t="s">
        <v>64</v>
      </c>
      <c r="I55" s="61"/>
      <c r="J55" s="65" t="s">
        <v>67</v>
      </c>
      <c r="K55" s="59"/>
      <c r="L55" s="32" t="s">
        <v>70</v>
      </c>
      <c r="M55" s="32"/>
      <c r="N55" s="131" t="str">
        <f t="shared" si="0"/>
        <v/>
      </c>
      <c r="O55" s="132"/>
      <c r="P55" s="133"/>
      <c r="V55" s="107" t="str">
        <f t="shared" si="2"/>
        <v/>
      </c>
      <c r="W55" s="93" t="str">
        <f t="shared" si="1"/>
        <v/>
      </c>
    </row>
    <row r="56" spans="1:23" ht="21.75" customHeight="1">
      <c r="A56" s="82">
        <v>14</v>
      </c>
      <c r="B56" s="40" t="s">
        <v>88</v>
      </c>
      <c r="C56" s="59"/>
      <c r="D56" s="60" t="s">
        <v>87</v>
      </c>
      <c r="E56" s="59"/>
      <c r="F56" s="63" t="s">
        <v>62</v>
      </c>
      <c r="G56" s="64"/>
      <c r="H56" s="63" t="s">
        <v>64</v>
      </c>
      <c r="I56" s="61"/>
      <c r="J56" s="65" t="s">
        <v>67</v>
      </c>
      <c r="K56" s="59"/>
      <c r="L56" s="32" t="s">
        <v>70</v>
      </c>
      <c r="M56" s="32"/>
      <c r="N56" s="134" t="str">
        <f t="shared" si="0"/>
        <v/>
      </c>
      <c r="O56" s="135"/>
      <c r="P56" s="136"/>
      <c r="V56" s="107" t="str">
        <f t="shared" si="2"/>
        <v/>
      </c>
      <c r="W56" s="93" t="str">
        <f t="shared" si="1"/>
        <v/>
      </c>
    </row>
    <row r="57" spans="1:23" ht="21.75" customHeight="1">
      <c r="A57" s="82">
        <v>15</v>
      </c>
      <c r="B57" s="40" t="s">
        <v>88</v>
      </c>
      <c r="C57" s="59"/>
      <c r="D57" s="60" t="s">
        <v>87</v>
      </c>
      <c r="E57" s="59"/>
      <c r="F57" s="63" t="s">
        <v>62</v>
      </c>
      <c r="G57" s="64"/>
      <c r="H57" s="63" t="s">
        <v>64</v>
      </c>
      <c r="I57" s="61"/>
      <c r="J57" s="65" t="s">
        <v>67</v>
      </c>
      <c r="K57" s="59"/>
      <c r="L57" s="32" t="s">
        <v>70</v>
      </c>
      <c r="M57" s="32"/>
      <c r="N57" s="131" t="str">
        <f t="shared" si="0"/>
        <v/>
      </c>
      <c r="O57" s="132"/>
      <c r="P57" s="133"/>
      <c r="V57" s="107" t="str">
        <f t="shared" si="2"/>
        <v/>
      </c>
      <c r="W57" s="93" t="str">
        <f t="shared" si="1"/>
        <v/>
      </c>
    </row>
    <row r="58" spans="1:23" ht="21.75" customHeight="1">
      <c r="A58" s="82">
        <v>16</v>
      </c>
      <c r="B58" s="40" t="s">
        <v>88</v>
      </c>
      <c r="C58" s="59"/>
      <c r="D58" s="60" t="s">
        <v>87</v>
      </c>
      <c r="E58" s="59"/>
      <c r="F58" s="63" t="s">
        <v>62</v>
      </c>
      <c r="G58" s="64"/>
      <c r="H58" s="63" t="s">
        <v>64</v>
      </c>
      <c r="I58" s="61"/>
      <c r="J58" s="65" t="s">
        <v>67</v>
      </c>
      <c r="K58" s="59"/>
      <c r="L58" s="32" t="s">
        <v>70</v>
      </c>
      <c r="M58" s="32"/>
      <c r="N58" s="134" t="str">
        <f t="shared" si="0"/>
        <v/>
      </c>
      <c r="O58" s="135"/>
      <c r="P58" s="136"/>
      <c r="V58" s="107" t="str">
        <f t="shared" si="2"/>
        <v/>
      </c>
      <c r="W58" s="93" t="str">
        <f t="shared" si="1"/>
        <v/>
      </c>
    </row>
    <row r="59" spans="1:23" ht="21.75" customHeight="1">
      <c r="A59" s="82">
        <v>17</v>
      </c>
      <c r="B59" s="40" t="s">
        <v>88</v>
      </c>
      <c r="C59" s="59"/>
      <c r="D59" s="60" t="s">
        <v>87</v>
      </c>
      <c r="E59" s="59"/>
      <c r="F59" s="63" t="s">
        <v>62</v>
      </c>
      <c r="G59" s="64"/>
      <c r="H59" s="63" t="s">
        <v>64</v>
      </c>
      <c r="I59" s="61"/>
      <c r="J59" s="65" t="s">
        <v>67</v>
      </c>
      <c r="K59" s="59"/>
      <c r="L59" s="32" t="s">
        <v>70</v>
      </c>
      <c r="M59" s="32"/>
      <c r="N59" s="131" t="str">
        <f t="shared" si="0"/>
        <v/>
      </c>
      <c r="O59" s="132"/>
      <c r="P59" s="133"/>
      <c r="V59" s="107" t="str">
        <f t="shared" si="2"/>
        <v/>
      </c>
      <c r="W59" s="93" t="str">
        <f t="shared" si="1"/>
        <v/>
      </c>
    </row>
    <row r="60" spans="1:23" ht="21.75" customHeight="1">
      <c r="A60" s="82">
        <v>18</v>
      </c>
      <c r="B60" s="40" t="s">
        <v>88</v>
      </c>
      <c r="C60" s="59"/>
      <c r="D60" s="60" t="s">
        <v>77</v>
      </c>
      <c r="E60" s="59"/>
      <c r="F60" s="63" t="s">
        <v>62</v>
      </c>
      <c r="G60" s="64"/>
      <c r="H60" s="63" t="s">
        <v>64</v>
      </c>
      <c r="I60" s="61"/>
      <c r="J60" s="65" t="s">
        <v>67</v>
      </c>
      <c r="K60" s="59"/>
      <c r="L60" s="32" t="s">
        <v>70</v>
      </c>
      <c r="M60" s="32"/>
      <c r="N60" s="134" t="str">
        <f t="shared" si="0"/>
        <v/>
      </c>
      <c r="O60" s="135"/>
      <c r="P60" s="136"/>
      <c r="V60" s="107" t="str">
        <f t="shared" si="2"/>
        <v/>
      </c>
      <c r="W60" s="93" t="str">
        <f t="shared" si="1"/>
        <v/>
      </c>
    </row>
    <row r="61" spans="1:23" ht="21.75" customHeight="1">
      <c r="A61" s="82">
        <v>19</v>
      </c>
      <c r="B61" s="40" t="s">
        <v>88</v>
      </c>
      <c r="C61" s="59"/>
      <c r="D61" s="60" t="s">
        <v>87</v>
      </c>
      <c r="E61" s="59"/>
      <c r="F61" s="63" t="s">
        <v>62</v>
      </c>
      <c r="G61" s="64"/>
      <c r="H61" s="63" t="s">
        <v>64</v>
      </c>
      <c r="I61" s="61"/>
      <c r="J61" s="65" t="s">
        <v>67</v>
      </c>
      <c r="K61" s="59"/>
      <c r="L61" s="32" t="s">
        <v>70</v>
      </c>
      <c r="M61" s="32"/>
      <c r="N61" s="131" t="str">
        <f t="shared" si="0"/>
        <v/>
      </c>
      <c r="O61" s="132"/>
      <c r="P61" s="133"/>
      <c r="V61" s="107" t="str">
        <f t="shared" si="2"/>
        <v/>
      </c>
      <c r="W61" s="93" t="str">
        <f t="shared" si="1"/>
        <v/>
      </c>
    </row>
    <row r="62" spans="1:23" ht="21.75" customHeight="1">
      <c r="A62" s="82">
        <v>20</v>
      </c>
      <c r="B62" s="40" t="s">
        <v>88</v>
      </c>
      <c r="C62" s="59"/>
      <c r="D62" s="60" t="s">
        <v>87</v>
      </c>
      <c r="E62" s="59"/>
      <c r="F62" s="63" t="s">
        <v>62</v>
      </c>
      <c r="G62" s="64"/>
      <c r="H62" s="63" t="s">
        <v>64</v>
      </c>
      <c r="I62" s="61"/>
      <c r="J62" s="65" t="s">
        <v>67</v>
      </c>
      <c r="K62" s="59"/>
      <c r="L62" s="32" t="s">
        <v>70</v>
      </c>
      <c r="M62" s="32"/>
      <c r="N62" s="134" t="str">
        <f t="shared" si="0"/>
        <v/>
      </c>
      <c r="O62" s="135"/>
      <c r="P62" s="136"/>
      <c r="V62" s="107" t="str">
        <f t="shared" si="2"/>
        <v/>
      </c>
      <c r="W62" s="93" t="str">
        <f t="shared" si="1"/>
        <v/>
      </c>
    </row>
    <row r="63" spans="1:23" ht="21.75" customHeight="1">
      <c r="A63" s="82">
        <v>21</v>
      </c>
      <c r="B63" s="40" t="s">
        <v>76</v>
      </c>
      <c r="C63" s="59"/>
      <c r="D63" s="60" t="s">
        <v>77</v>
      </c>
      <c r="E63" s="59"/>
      <c r="F63" s="60" t="s">
        <v>30</v>
      </c>
      <c r="G63" s="64"/>
      <c r="H63" s="60" t="s">
        <v>31</v>
      </c>
      <c r="I63" s="61"/>
      <c r="J63" s="62" t="s">
        <v>67</v>
      </c>
      <c r="K63" s="59"/>
      <c r="L63" s="33" t="s">
        <v>70</v>
      </c>
      <c r="M63" s="33"/>
      <c r="N63" s="131" t="str">
        <f t="shared" si="0"/>
        <v/>
      </c>
      <c r="O63" s="132"/>
      <c r="P63" s="133"/>
      <c r="V63" s="107" t="str">
        <f t="shared" si="2"/>
        <v/>
      </c>
      <c r="W63" s="93" t="str">
        <f t="shared" si="1"/>
        <v/>
      </c>
    </row>
    <row r="64" spans="1:23" ht="21.75" customHeight="1">
      <c r="A64" s="82">
        <v>22</v>
      </c>
      <c r="B64" s="40" t="s">
        <v>76</v>
      </c>
      <c r="C64" s="59"/>
      <c r="D64" s="60" t="s">
        <v>77</v>
      </c>
      <c r="E64" s="59"/>
      <c r="F64" s="63" t="s">
        <v>63</v>
      </c>
      <c r="G64" s="64"/>
      <c r="H64" s="63" t="s">
        <v>31</v>
      </c>
      <c r="I64" s="61"/>
      <c r="J64" s="65" t="s">
        <v>79</v>
      </c>
      <c r="K64" s="59"/>
      <c r="L64" s="32" t="s">
        <v>70</v>
      </c>
      <c r="M64" s="32"/>
      <c r="N64" s="134" t="str">
        <f t="shared" si="0"/>
        <v/>
      </c>
      <c r="O64" s="135"/>
      <c r="P64" s="136"/>
      <c r="V64" s="107" t="str">
        <f t="shared" si="2"/>
        <v/>
      </c>
      <c r="W64" s="93" t="str">
        <f t="shared" si="1"/>
        <v/>
      </c>
    </row>
    <row r="65" spans="1:23" ht="21.75" customHeight="1">
      <c r="A65" s="82">
        <v>23</v>
      </c>
      <c r="B65" s="40" t="s">
        <v>76</v>
      </c>
      <c r="C65" s="59"/>
      <c r="D65" s="60" t="s">
        <v>77</v>
      </c>
      <c r="E65" s="59"/>
      <c r="F65" s="63" t="s">
        <v>62</v>
      </c>
      <c r="G65" s="64"/>
      <c r="H65" s="63" t="s">
        <v>64</v>
      </c>
      <c r="I65" s="61"/>
      <c r="J65" s="65" t="s">
        <v>67</v>
      </c>
      <c r="K65" s="59"/>
      <c r="L65" s="32" t="s">
        <v>70</v>
      </c>
      <c r="M65" s="32"/>
      <c r="N65" s="131" t="str">
        <f t="shared" si="0"/>
        <v/>
      </c>
      <c r="O65" s="132"/>
      <c r="P65" s="133"/>
      <c r="U65" s="49"/>
      <c r="V65" s="107" t="str">
        <f>IF(C65="","",IF(E65="","",IF(G65="","",IF(K65="","",C65&amp;E65&amp;G65&amp;K65))))</f>
        <v/>
      </c>
      <c r="W65" s="93" t="str">
        <f t="shared" si="1"/>
        <v/>
      </c>
    </row>
    <row r="66" spans="1:23" ht="21.75" customHeight="1">
      <c r="A66" s="82">
        <v>24</v>
      </c>
      <c r="B66" s="40" t="s">
        <v>76</v>
      </c>
      <c r="C66" s="59"/>
      <c r="D66" s="60" t="s">
        <v>77</v>
      </c>
      <c r="E66" s="59"/>
      <c r="F66" s="63" t="s">
        <v>62</v>
      </c>
      <c r="G66" s="64"/>
      <c r="H66" s="63" t="s">
        <v>64</v>
      </c>
      <c r="I66" s="61"/>
      <c r="J66" s="65" t="s">
        <v>79</v>
      </c>
      <c r="K66" s="59"/>
      <c r="L66" s="32" t="s">
        <v>70</v>
      </c>
      <c r="M66" s="32"/>
      <c r="N66" s="134" t="str">
        <f t="shared" si="0"/>
        <v/>
      </c>
      <c r="O66" s="135"/>
      <c r="P66" s="136"/>
      <c r="U66" s="49"/>
      <c r="V66" s="107" t="str">
        <f t="shared" si="2"/>
        <v/>
      </c>
      <c r="W66" s="93" t="str">
        <f t="shared" si="1"/>
        <v/>
      </c>
    </row>
    <row r="67" spans="1:23" ht="21.75" customHeight="1">
      <c r="A67" s="82">
        <v>25</v>
      </c>
      <c r="B67" s="40" t="s">
        <v>76</v>
      </c>
      <c r="C67" s="59"/>
      <c r="D67" s="60" t="s">
        <v>77</v>
      </c>
      <c r="E67" s="59"/>
      <c r="F67" s="63" t="s">
        <v>62</v>
      </c>
      <c r="G67" s="64"/>
      <c r="H67" s="63" t="s">
        <v>64</v>
      </c>
      <c r="I67" s="61"/>
      <c r="J67" s="65" t="s">
        <v>67</v>
      </c>
      <c r="K67" s="59"/>
      <c r="L67" s="32" t="s">
        <v>70</v>
      </c>
      <c r="M67" s="32"/>
      <c r="N67" s="131" t="str">
        <f t="shared" si="0"/>
        <v/>
      </c>
      <c r="O67" s="132"/>
      <c r="P67" s="133"/>
      <c r="V67" s="107" t="str">
        <f t="shared" si="2"/>
        <v/>
      </c>
      <c r="W67" s="93" t="str">
        <f t="shared" si="1"/>
        <v/>
      </c>
    </row>
    <row r="68" spans="1:23" ht="21.75" customHeight="1">
      <c r="A68" s="82">
        <v>26</v>
      </c>
      <c r="B68" s="40" t="s">
        <v>76</v>
      </c>
      <c r="C68" s="59"/>
      <c r="D68" s="60" t="s">
        <v>77</v>
      </c>
      <c r="E68" s="59"/>
      <c r="F68" s="63" t="s">
        <v>62</v>
      </c>
      <c r="G68" s="64"/>
      <c r="H68" s="63" t="s">
        <v>64</v>
      </c>
      <c r="I68" s="61"/>
      <c r="J68" s="65" t="s">
        <v>79</v>
      </c>
      <c r="K68" s="59"/>
      <c r="L68" s="32" t="s">
        <v>70</v>
      </c>
      <c r="M68" s="32"/>
      <c r="N68" s="134" t="str">
        <f t="shared" si="0"/>
        <v/>
      </c>
      <c r="O68" s="135"/>
      <c r="P68" s="136"/>
      <c r="V68" s="107" t="str">
        <f t="shared" si="2"/>
        <v/>
      </c>
      <c r="W68" s="93" t="str">
        <f t="shared" si="1"/>
        <v/>
      </c>
    </row>
    <row r="69" spans="1:23" ht="21.75" customHeight="1">
      <c r="A69" s="82">
        <v>27</v>
      </c>
      <c r="B69" s="40" t="s">
        <v>76</v>
      </c>
      <c r="C69" s="59"/>
      <c r="D69" s="60" t="s">
        <v>77</v>
      </c>
      <c r="E69" s="59"/>
      <c r="F69" s="63" t="s">
        <v>62</v>
      </c>
      <c r="G69" s="64"/>
      <c r="H69" s="63" t="s">
        <v>64</v>
      </c>
      <c r="I69" s="61"/>
      <c r="J69" s="65" t="s">
        <v>67</v>
      </c>
      <c r="K69" s="59"/>
      <c r="L69" s="32" t="s">
        <v>70</v>
      </c>
      <c r="M69" s="32"/>
      <c r="N69" s="131" t="str">
        <f t="shared" si="0"/>
        <v/>
      </c>
      <c r="O69" s="132"/>
      <c r="P69" s="133"/>
      <c r="V69" s="107" t="str">
        <f t="shared" si="2"/>
        <v/>
      </c>
      <c r="W69" s="93" t="str">
        <f t="shared" si="1"/>
        <v/>
      </c>
    </row>
    <row r="70" spans="1:23" ht="21.75" customHeight="1">
      <c r="A70" s="82">
        <v>28</v>
      </c>
      <c r="B70" s="40" t="s">
        <v>76</v>
      </c>
      <c r="C70" s="59"/>
      <c r="D70" s="60" t="s">
        <v>77</v>
      </c>
      <c r="E70" s="59"/>
      <c r="F70" s="63" t="s">
        <v>62</v>
      </c>
      <c r="G70" s="64"/>
      <c r="H70" s="63" t="s">
        <v>64</v>
      </c>
      <c r="I70" s="61"/>
      <c r="J70" s="65" t="s">
        <v>79</v>
      </c>
      <c r="K70" s="59"/>
      <c r="L70" s="32" t="s">
        <v>70</v>
      </c>
      <c r="M70" s="32"/>
      <c r="N70" s="134" t="str">
        <f t="shared" si="0"/>
        <v/>
      </c>
      <c r="O70" s="135"/>
      <c r="P70" s="136"/>
      <c r="V70" s="107" t="str">
        <f t="shared" si="2"/>
        <v/>
      </c>
      <c r="W70" s="93" t="str">
        <f t="shared" si="1"/>
        <v/>
      </c>
    </row>
    <row r="71" spans="1:23" ht="21.75" customHeight="1">
      <c r="A71" s="82">
        <v>29</v>
      </c>
      <c r="B71" s="40" t="s">
        <v>76</v>
      </c>
      <c r="C71" s="59"/>
      <c r="D71" s="60" t="s">
        <v>77</v>
      </c>
      <c r="E71" s="59"/>
      <c r="F71" s="63" t="s">
        <v>62</v>
      </c>
      <c r="G71" s="64"/>
      <c r="H71" s="63" t="s">
        <v>64</v>
      </c>
      <c r="I71" s="61"/>
      <c r="J71" s="65" t="s">
        <v>67</v>
      </c>
      <c r="K71" s="59"/>
      <c r="L71" s="32" t="s">
        <v>70</v>
      </c>
      <c r="M71" s="32"/>
      <c r="N71" s="131" t="str">
        <f t="shared" si="0"/>
        <v/>
      </c>
      <c r="O71" s="132"/>
      <c r="P71" s="133"/>
      <c r="V71" s="107" t="str">
        <f t="shared" si="2"/>
        <v/>
      </c>
      <c r="W71" s="93" t="str">
        <f t="shared" si="1"/>
        <v/>
      </c>
    </row>
    <row r="72" spans="1:23" ht="21.75" customHeight="1">
      <c r="A72" s="82">
        <v>30</v>
      </c>
      <c r="B72" s="40" t="s">
        <v>76</v>
      </c>
      <c r="C72" s="59"/>
      <c r="D72" s="60" t="s">
        <v>77</v>
      </c>
      <c r="E72" s="59"/>
      <c r="F72" s="63" t="s">
        <v>62</v>
      </c>
      <c r="G72" s="64"/>
      <c r="H72" s="63" t="s">
        <v>64</v>
      </c>
      <c r="I72" s="61"/>
      <c r="J72" s="65" t="s">
        <v>67</v>
      </c>
      <c r="K72" s="59"/>
      <c r="L72" s="32" t="s">
        <v>70</v>
      </c>
      <c r="M72" s="32"/>
      <c r="N72" s="134" t="str">
        <f t="shared" si="0"/>
        <v/>
      </c>
      <c r="O72" s="135"/>
      <c r="P72" s="136"/>
      <c r="V72" s="107" t="str">
        <f t="shared" si="2"/>
        <v/>
      </c>
      <c r="W72" s="93" t="str">
        <f t="shared" si="1"/>
        <v/>
      </c>
    </row>
    <row r="73" spans="1:23" ht="21.75" customHeight="1">
      <c r="A73" s="82">
        <v>31</v>
      </c>
      <c r="B73" s="40" t="s">
        <v>76</v>
      </c>
      <c r="C73" s="59"/>
      <c r="D73" s="60" t="s">
        <v>77</v>
      </c>
      <c r="E73" s="59"/>
      <c r="F73" s="63" t="s">
        <v>62</v>
      </c>
      <c r="G73" s="64"/>
      <c r="H73" s="63" t="s">
        <v>64</v>
      </c>
      <c r="I73" s="61"/>
      <c r="J73" s="65" t="s">
        <v>67</v>
      </c>
      <c r="K73" s="59"/>
      <c r="L73" s="32" t="s">
        <v>70</v>
      </c>
      <c r="M73" s="32"/>
      <c r="N73" s="131" t="str">
        <f t="shared" si="0"/>
        <v/>
      </c>
      <c r="O73" s="132"/>
      <c r="P73" s="133"/>
      <c r="V73" s="107" t="str">
        <f t="shared" si="2"/>
        <v/>
      </c>
      <c r="W73" s="93" t="str">
        <f t="shared" si="1"/>
        <v/>
      </c>
    </row>
    <row r="74" spans="1:23" ht="21.75" customHeight="1">
      <c r="A74" s="82">
        <v>32</v>
      </c>
      <c r="B74" s="40" t="s">
        <v>76</v>
      </c>
      <c r="C74" s="59"/>
      <c r="D74" s="60" t="s">
        <v>77</v>
      </c>
      <c r="E74" s="59"/>
      <c r="F74" s="63" t="s">
        <v>62</v>
      </c>
      <c r="G74" s="64"/>
      <c r="H74" s="63" t="s">
        <v>64</v>
      </c>
      <c r="I74" s="61"/>
      <c r="J74" s="65" t="s">
        <v>67</v>
      </c>
      <c r="K74" s="59"/>
      <c r="L74" s="32" t="s">
        <v>70</v>
      </c>
      <c r="M74" s="32"/>
      <c r="N74" s="134" t="str">
        <f t="shared" si="0"/>
        <v/>
      </c>
      <c r="O74" s="135"/>
      <c r="P74" s="136"/>
      <c r="V74" s="107" t="str">
        <f t="shared" si="2"/>
        <v/>
      </c>
      <c r="W74" s="93" t="str">
        <f t="shared" si="1"/>
        <v/>
      </c>
    </row>
    <row r="75" spans="1:23" ht="21.75" customHeight="1">
      <c r="A75" s="82">
        <v>33</v>
      </c>
      <c r="B75" s="40" t="s">
        <v>76</v>
      </c>
      <c r="C75" s="59"/>
      <c r="D75" s="60" t="s">
        <v>77</v>
      </c>
      <c r="E75" s="59"/>
      <c r="F75" s="63" t="s">
        <v>62</v>
      </c>
      <c r="G75" s="64"/>
      <c r="H75" s="63" t="s">
        <v>64</v>
      </c>
      <c r="I75" s="61"/>
      <c r="J75" s="65" t="s">
        <v>67</v>
      </c>
      <c r="K75" s="59"/>
      <c r="L75" s="32" t="s">
        <v>70</v>
      </c>
      <c r="M75" s="32"/>
      <c r="N75" s="131" t="str">
        <f t="shared" ref="N75:N106" si="3">IF(V75="","",IF(COUNTIF($V$43:$V$202,V75)&gt;1,"重複した接種年月日が含まれます",""))</f>
        <v/>
      </c>
      <c r="O75" s="132"/>
      <c r="P75" s="133"/>
      <c r="V75" s="107" t="str">
        <f t="shared" si="2"/>
        <v/>
      </c>
      <c r="W75" s="93" t="str">
        <f t="shared" si="1"/>
        <v/>
      </c>
    </row>
    <row r="76" spans="1:23" ht="21.75" customHeight="1">
      <c r="A76" s="82">
        <v>34</v>
      </c>
      <c r="B76" s="40" t="s">
        <v>76</v>
      </c>
      <c r="C76" s="59"/>
      <c r="D76" s="60" t="s">
        <v>77</v>
      </c>
      <c r="E76" s="59"/>
      <c r="F76" s="63" t="s">
        <v>62</v>
      </c>
      <c r="G76" s="64"/>
      <c r="H76" s="63" t="s">
        <v>64</v>
      </c>
      <c r="I76" s="61"/>
      <c r="J76" s="65" t="s">
        <v>67</v>
      </c>
      <c r="K76" s="59"/>
      <c r="L76" s="32" t="s">
        <v>70</v>
      </c>
      <c r="M76" s="32"/>
      <c r="N76" s="134" t="str">
        <f t="shared" si="3"/>
        <v/>
      </c>
      <c r="O76" s="135"/>
      <c r="P76" s="136"/>
      <c r="V76" s="107" t="str">
        <f t="shared" si="2"/>
        <v/>
      </c>
      <c r="W76" s="93" t="str">
        <f t="shared" si="1"/>
        <v/>
      </c>
    </row>
    <row r="77" spans="1:23" ht="21.75" customHeight="1">
      <c r="A77" s="82">
        <v>35</v>
      </c>
      <c r="B77" s="40" t="s">
        <v>76</v>
      </c>
      <c r="C77" s="59"/>
      <c r="D77" s="60" t="s">
        <v>77</v>
      </c>
      <c r="E77" s="59"/>
      <c r="F77" s="63" t="s">
        <v>62</v>
      </c>
      <c r="G77" s="64"/>
      <c r="H77" s="63" t="s">
        <v>64</v>
      </c>
      <c r="I77" s="61"/>
      <c r="J77" s="65" t="s">
        <v>67</v>
      </c>
      <c r="K77" s="59"/>
      <c r="L77" s="32" t="s">
        <v>70</v>
      </c>
      <c r="M77" s="32"/>
      <c r="N77" s="131" t="str">
        <f t="shared" si="3"/>
        <v/>
      </c>
      <c r="O77" s="132"/>
      <c r="P77" s="133"/>
      <c r="V77" s="107" t="str">
        <f t="shared" si="2"/>
        <v/>
      </c>
      <c r="W77" s="93" t="str">
        <f t="shared" si="1"/>
        <v/>
      </c>
    </row>
    <row r="78" spans="1:23" ht="21.75" customHeight="1">
      <c r="A78" s="82">
        <v>36</v>
      </c>
      <c r="B78" s="40" t="s">
        <v>76</v>
      </c>
      <c r="C78" s="59"/>
      <c r="D78" s="60" t="s">
        <v>77</v>
      </c>
      <c r="E78" s="59"/>
      <c r="F78" s="63" t="s">
        <v>62</v>
      </c>
      <c r="G78" s="64"/>
      <c r="H78" s="63" t="s">
        <v>64</v>
      </c>
      <c r="I78" s="61"/>
      <c r="J78" s="65" t="s">
        <v>67</v>
      </c>
      <c r="K78" s="59"/>
      <c r="L78" s="32" t="s">
        <v>70</v>
      </c>
      <c r="M78" s="32"/>
      <c r="N78" s="134" t="str">
        <f t="shared" si="3"/>
        <v/>
      </c>
      <c r="O78" s="135"/>
      <c r="P78" s="136"/>
      <c r="V78" s="107" t="str">
        <f t="shared" si="2"/>
        <v/>
      </c>
      <c r="W78" s="93" t="str">
        <f t="shared" si="1"/>
        <v/>
      </c>
    </row>
    <row r="79" spans="1:23" ht="21.75" customHeight="1">
      <c r="A79" s="82">
        <v>37</v>
      </c>
      <c r="B79" s="40" t="s">
        <v>76</v>
      </c>
      <c r="C79" s="59"/>
      <c r="D79" s="60" t="s">
        <v>77</v>
      </c>
      <c r="E79" s="59"/>
      <c r="F79" s="63" t="s">
        <v>62</v>
      </c>
      <c r="G79" s="64"/>
      <c r="H79" s="63" t="s">
        <v>64</v>
      </c>
      <c r="I79" s="61"/>
      <c r="J79" s="65" t="s">
        <v>67</v>
      </c>
      <c r="K79" s="59"/>
      <c r="L79" s="32" t="s">
        <v>70</v>
      </c>
      <c r="M79" s="32"/>
      <c r="N79" s="131" t="str">
        <f t="shared" si="3"/>
        <v/>
      </c>
      <c r="O79" s="132"/>
      <c r="P79" s="133"/>
      <c r="V79" s="107" t="str">
        <f t="shared" si="2"/>
        <v/>
      </c>
      <c r="W79" s="93" t="str">
        <f t="shared" si="1"/>
        <v/>
      </c>
    </row>
    <row r="80" spans="1:23" ht="21.75" customHeight="1">
      <c r="A80" s="82">
        <v>38</v>
      </c>
      <c r="B80" s="40" t="s">
        <v>76</v>
      </c>
      <c r="C80" s="59"/>
      <c r="D80" s="60" t="s">
        <v>77</v>
      </c>
      <c r="E80" s="59"/>
      <c r="F80" s="63" t="s">
        <v>62</v>
      </c>
      <c r="G80" s="64"/>
      <c r="H80" s="63" t="s">
        <v>64</v>
      </c>
      <c r="I80" s="61"/>
      <c r="J80" s="65" t="s">
        <v>67</v>
      </c>
      <c r="K80" s="59"/>
      <c r="L80" s="32" t="s">
        <v>70</v>
      </c>
      <c r="M80" s="32"/>
      <c r="N80" s="134" t="str">
        <f t="shared" si="3"/>
        <v/>
      </c>
      <c r="O80" s="135"/>
      <c r="P80" s="136"/>
      <c r="V80" s="107" t="str">
        <f t="shared" si="2"/>
        <v/>
      </c>
      <c r="W80" s="93" t="str">
        <f t="shared" si="1"/>
        <v/>
      </c>
    </row>
    <row r="81" spans="1:23" ht="21.75" customHeight="1">
      <c r="A81" s="82">
        <v>39</v>
      </c>
      <c r="B81" s="40" t="s">
        <v>76</v>
      </c>
      <c r="C81" s="59"/>
      <c r="D81" s="60" t="s">
        <v>77</v>
      </c>
      <c r="E81" s="59"/>
      <c r="F81" s="63" t="s">
        <v>62</v>
      </c>
      <c r="G81" s="64"/>
      <c r="H81" s="63" t="s">
        <v>64</v>
      </c>
      <c r="I81" s="61"/>
      <c r="J81" s="65" t="s">
        <v>67</v>
      </c>
      <c r="K81" s="59"/>
      <c r="L81" s="32" t="s">
        <v>70</v>
      </c>
      <c r="M81" s="32"/>
      <c r="N81" s="131" t="str">
        <f t="shared" si="3"/>
        <v/>
      </c>
      <c r="O81" s="132"/>
      <c r="P81" s="133"/>
      <c r="V81" s="107" t="str">
        <f t="shared" si="2"/>
        <v/>
      </c>
      <c r="W81" s="93" t="str">
        <f t="shared" si="1"/>
        <v/>
      </c>
    </row>
    <row r="82" spans="1:23" ht="21.75" customHeight="1">
      <c r="A82" s="82">
        <v>40</v>
      </c>
      <c r="B82" s="40" t="s">
        <v>76</v>
      </c>
      <c r="C82" s="59"/>
      <c r="D82" s="60" t="s">
        <v>77</v>
      </c>
      <c r="E82" s="59"/>
      <c r="F82" s="63" t="s">
        <v>62</v>
      </c>
      <c r="G82" s="64"/>
      <c r="H82" s="63" t="s">
        <v>64</v>
      </c>
      <c r="I82" s="61"/>
      <c r="J82" s="65" t="s">
        <v>67</v>
      </c>
      <c r="K82" s="59"/>
      <c r="L82" s="32" t="s">
        <v>70</v>
      </c>
      <c r="M82" s="32"/>
      <c r="N82" s="134" t="str">
        <f t="shared" si="3"/>
        <v/>
      </c>
      <c r="O82" s="135"/>
      <c r="P82" s="136"/>
      <c r="V82" s="107" t="str">
        <f t="shared" si="2"/>
        <v/>
      </c>
      <c r="W82" s="93" t="str">
        <f t="shared" si="1"/>
        <v/>
      </c>
    </row>
    <row r="83" spans="1:23" ht="21.75" customHeight="1">
      <c r="A83" s="82">
        <v>41</v>
      </c>
      <c r="B83" s="40" t="s">
        <v>76</v>
      </c>
      <c r="C83" s="59"/>
      <c r="D83" s="60" t="s">
        <v>77</v>
      </c>
      <c r="E83" s="59"/>
      <c r="F83" s="60" t="s">
        <v>30</v>
      </c>
      <c r="G83" s="64"/>
      <c r="H83" s="60" t="s">
        <v>31</v>
      </c>
      <c r="I83" s="61"/>
      <c r="J83" s="62" t="s">
        <v>67</v>
      </c>
      <c r="K83" s="59"/>
      <c r="L83" s="33" t="s">
        <v>70</v>
      </c>
      <c r="M83" s="33"/>
      <c r="N83" s="131" t="str">
        <f t="shared" si="3"/>
        <v/>
      </c>
      <c r="O83" s="132"/>
      <c r="P83" s="133"/>
      <c r="V83" s="107" t="str">
        <f t="shared" si="2"/>
        <v/>
      </c>
      <c r="W83" s="93" t="str">
        <f t="shared" si="1"/>
        <v/>
      </c>
    </row>
    <row r="84" spans="1:23" ht="21.75" customHeight="1">
      <c r="A84" s="82">
        <v>42</v>
      </c>
      <c r="B84" s="40" t="s">
        <v>76</v>
      </c>
      <c r="C84" s="59"/>
      <c r="D84" s="60" t="s">
        <v>77</v>
      </c>
      <c r="E84" s="59"/>
      <c r="F84" s="63" t="s">
        <v>63</v>
      </c>
      <c r="G84" s="64"/>
      <c r="H84" s="63" t="s">
        <v>31</v>
      </c>
      <c r="I84" s="61"/>
      <c r="J84" s="65" t="s">
        <v>79</v>
      </c>
      <c r="K84" s="59"/>
      <c r="L84" s="32" t="s">
        <v>70</v>
      </c>
      <c r="M84" s="32"/>
      <c r="N84" s="134" t="str">
        <f t="shared" si="3"/>
        <v/>
      </c>
      <c r="O84" s="135"/>
      <c r="P84" s="136"/>
      <c r="V84" s="107" t="str">
        <f t="shared" si="2"/>
        <v/>
      </c>
      <c r="W84" s="93" t="str">
        <f t="shared" si="1"/>
        <v/>
      </c>
    </row>
    <row r="85" spans="1:23" ht="21.75" customHeight="1">
      <c r="A85" s="82">
        <v>43</v>
      </c>
      <c r="B85" s="40" t="s">
        <v>76</v>
      </c>
      <c r="C85" s="59"/>
      <c r="D85" s="60" t="s">
        <v>77</v>
      </c>
      <c r="E85" s="59"/>
      <c r="F85" s="63" t="s">
        <v>62</v>
      </c>
      <c r="G85" s="64"/>
      <c r="H85" s="63" t="s">
        <v>64</v>
      </c>
      <c r="I85" s="61"/>
      <c r="J85" s="65" t="s">
        <v>67</v>
      </c>
      <c r="K85" s="59"/>
      <c r="L85" s="32" t="s">
        <v>70</v>
      </c>
      <c r="M85" s="32"/>
      <c r="N85" s="131" t="str">
        <f t="shared" si="3"/>
        <v/>
      </c>
      <c r="O85" s="132"/>
      <c r="P85" s="133"/>
      <c r="U85" s="49"/>
      <c r="V85" s="107" t="str">
        <f t="shared" si="2"/>
        <v/>
      </c>
      <c r="W85" s="93" t="str">
        <f t="shared" si="1"/>
        <v/>
      </c>
    </row>
    <row r="86" spans="1:23" ht="21.75" customHeight="1">
      <c r="A86" s="82">
        <v>44</v>
      </c>
      <c r="B86" s="40" t="s">
        <v>76</v>
      </c>
      <c r="C86" s="59"/>
      <c r="D86" s="60" t="s">
        <v>77</v>
      </c>
      <c r="E86" s="59"/>
      <c r="F86" s="63" t="s">
        <v>62</v>
      </c>
      <c r="G86" s="64"/>
      <c r="H86" s="63" t="s">
        <v>64</v>
      </c>
      <c r="I86" s="61"/>
      <c r="J86" s="65" t="s">
        <v>79</v>
      </c>
      <c r="K86" s="59"/>
      <c r="L86" s="32" t="s">
        <v>70</v>
      </c>
      <c r="M86" s="32"/>
      <c r="N86" s="134" t="str">
        <f t="shared" si="3"/>
        <v/>
      </c>
      <c r="O86" s="135"/>
      <c r="P86" s="136"/>
      <c r="U86" s="49"/>
      <c r="V86" s="107" t="str">
        <f t="shared" si="2"/>
        <v/>
      </c>
      <c r="W86" s="93" t="str">
        <f t="shared" si="1"/>
        <v/>
      </c>
    </row>
    <row r="87" spans="1:23" ht="21.75" customHeight="1">
      <c r="A87" s="82">
        <v>45</v>
      </c>
      <c r="B87" s="40" t="s">
        <v>76</v>
      </c>
      <c r="C87" s="59"/>
      <c r="D87" s="60" t="s">
        <v>77</v>
      </c>
      <c r="E87" s="59"/>
      <c r="F87" s="63" t="s">
        <v>62</v>
      </c>
      <c r="G87" s="64"/>
      <c r="H87" s="63" t="s">
        <v>64</v>
      </c>
      <c r="I87" s="61"/>
      <c r="J87" s="65" t="s">
        <v>67</v>
      </c>
      <c r="K87" s="59"/>
      <c r="L87" s="32" t="s">
        <v>70</v>
      </c>
      <c r="M87" s="32"/>
      <c r="N87" s="131" t="str">
        <f t="shared" si="3"/>
        <v/>
      </c>
      <c r="O87" s="132"/>
      <c r="P87" s="133"/>
      <c r="V87" s="107" t="str">
        <f t="shared" si="2"/>
        <v/>
      </c>
      <c r="W87" s="93" t="str">
        <f t="shared" si="1"/>
        <v/>
      </c>
    </row>
    <row r="88" spans="1:23" ht="21.75" customHeight="1">
      <c r="A88" s="82">
        <v>46</v>
      </c>
      <c r="B88" s="40" t="s">
        <v>76</v>
      </c>
      <c r="C88" s="59"/>
      <c r="D88" s="60" t="s">
        <v>77</v>
      </c>
      <c r="E88" s="59"/>
      <c r="F88" s="63" t="s">
        <v>62</v>
      </c>
      <c r="G88" s="64"/>
      <c r="H88" s="63" t="s">
        <v>64</v>
      </c>
      <c r="I88" s="61"/>
      <c r="J88" s="65" t="s">
        <v>79</v>
      </c>
      <c r="K88" s="59"/>
      <c r="L88" s="32" t="s">
        <v>70</v>
      </c>
      <c r="M88" s="32"/>
      <c r="N88" s="134" t="str">
        <f t="shared" si="3"/>
        <v/>
      </c>
      <c r="O88" s="135"/>
      <c r="P88" s="136"/>
      <c r="V88" s="107" t="str">
        <f t="shared" si="2"/>
        <v/>
      </c>
      <c r="W88" s="93" t="str">
        <f t="shared" si="1"/>
        <v/>
      </c>
    </row>
    <row r="89" spans="1:23" ht="21.75" customHeight="1">
      <c r="A89" s="82">
        <v>47</v>
      </c>
      <c r="B89" s="40" t="s">
        <v>76</v>
      </c>
      <c r="C89" s="59"/>
      <c r="D89" s="60" t="s">
        <v>77</v>
      </c>
      <c r="E89" s="59"/>
      <c r="F89" s="63" t="s">
        <v>62</v>
      </c>
      <c r="G89" s="64"/>
      <c r="H89" s="63" t="s">
        <v>64</v>
      </c>
      <c r="I89" s="61"/>
      <c r="J89" s="65" t="s">
        <v>67</v>
      </c>
      <c r="K89" s="59"/>
      <c r="L89" s="32" t="s">
        <v>70</v>
      </c>
      <c r="M89" s="32"/>
      <c r="N89" s="131" t="str">
        <f t="shared" si="3"/>
        <v/>
      </c>
      <c r="O89" s="132"/>
      <c r="P89" s="133"/>
      <c r="V89" s="107" t="str">
        <f t="shared" si="2"/>
        <v/>
      </c>
      <c r="W89" s="93" t="str">
        <f t="shared" si="1"/>
        <v/>
      </c>
    </row>
    <row r="90" spans="1:23" ht="21.75" customHeight="1">
      <c r="A90" s="82">
        <v>48</v>
      </c>
      <c r="B90" s="40" t="s">
        <v>76</v>
      </c>
      <c r="C90" s="59"/>
      <c r="D90" s="60" t="s">
        <v>77</v>
      </c>
      <c r="E90" s="59"/>
      <c r="F90" s="63" t="s">
        <v>62</v>
      </c>
      <c r="G90" s="64"/>
      <c r="H90" s="63" t="s">
        <v>64</v>
      </c>
      <c r="I90" s="61"/>
      <c r="J90" s="65" t="s">
        <v>79</v>
      </c>
      <c r="K90" s="59"/>
      <c r="L90" s="32" t="s">
        <v>70</v>
      </c>
      <c r="M90" s="32"/>
      <c r="N90" s="134" t="str">
        <f t="shared" si="3"/>
        <v/>
      </c>
      <c r="O90" s="135"/>
      <c r="P90" s="136"/>
      <c r="V90" s="107" t="str">
        <f t="shared" si="2"/>
        <v/>
      </c>
      <c r="W90" s="93" t="str">
        <f t="shared" si="1"/>
        <v/>
      </c>
    </row>
    <row r="91" spans="1:23" ht="21.75" customHeight="1">
      <c r="A91" s="82">
        <v>49</v>
      </c>
      <c r="B91" s="40" t="s">
        <v>76</v>
      </c>
      <c r="C91" s="59"/>
      <c r="D91" s="60" t="s">
        <v>77</v>
      </c>
      <c r="E91" s="59"/>
      <c r="F91" s="63" t="s">
        <v>62</v>
      </c>
      <c r="G91" s="64"/>
      <c r="H91" s="63" t="s">
        <v>64</v>
      </c>
      <c r="I91" s="61"/>
      <c r="J91" s="65" t="s">
        <v>67</v>
      </c>
      <c r="K91" s="59"/>
      <c r="L91" s="32" t="s">
        <v>70</v>
      </c>
      <c r="M91" s="32"/>
      <c r="N91" s="131" t="str">
        <f t="shared" si="3"/>
        <v/>
      </c>
      <c r="O91" s="132"/>
      <c r="P91" s="133"/>
      <c r="V91" s="107" t="str">
        <f t="shared" si="2"/>
        <v/>
      </c>
      <c r="W91" s="93" t="str">
        <f t="shared" si="1"/>
        <v/>
      </c>
    </row>
    <row r="92" spans="1:23" ht="21.75" customHeight="1">
      <c r="A92" s="82">
        <v>50</v>
      </c>
      <c r="B92" s="40" t="s">
        <v>76</v>
      </c>
      <c r="C92" s="59"/>
      <c r="D92" s="60" t="s">
        <v>77</v>
      </c>
      <c r="E92" s="59"/>
      <c r="F92" s="63" t="s">
        <v>62</v>
      </c>
      <c r="G92" s="64"/>
      <c r="H92" s="63" t="s">
        <v>64</v>
      </c>
      <c r="I92" s="61"/>
      <c r="J92" s="65" t="s">
        <v>67</v>
      </c>
      <c r="K92" s="59"/>
      <c r="L92" s="32" t="s">
        <v>70</v>
      </c>
      <c r="M92" s="32"/>
      <c r="N92" s="134" t="str">
        <f t="shared" si="3"/>
        <v/>
      </c>
      <c r="O92" s="135"/>
      <c r="P92" s="136"/>
      <c r="V92" s="107" t="str">
        <f t="shared" si="2"/>
        <v/>
      </c>
      <c r="W92" s="93" t="str">
        <f t="shared" si="1"/>
        <v/>
      </c>
    </row>
    <row r="93" spans="1:23" ht="21.75" customHeight="1">
      <c r="A93" s="82">
        <v>51</v>
      </c>
      <c r="B93" s="40" t="s">
        <v>76</v>
      </c>
      <c r="C93" s="59"/>
      <c r="D93" s="60" t="s">
        <v>77</v>
      </c>
      <c r="E93" s="59"/>
      <c r="F93" s="63" t="s">
        <v>62</v>
      </c>
      <c r="G93" s="64"/>
      <c r="H93" s="63" t="s">
        <v>64</v>
      </c>
      <c r="I93" s="61"/>
      <c r="J93" s="65" t="s">
        <v>67</v>
      </c>
      <c r="K93" s="59"/>
      <c r="L93" s="32" t="s">
        <v>70</v>
      </c>
      <c r="M93" s="32"/>
      <c r="N93" s="131" t="str">
        <f t="shared" si="3"/>
        <v/>
      </c>
      <c r="O93" s="132"/>
      <c r="P93" s="133"/>
      <c r="V93" s="107" t="str">
        <f t="shared" si="2"/>
        <v/>
      </c>
      <c r="W93" s="93" t="str">
        <f t="shared" si="1"/>
        <v/>
      </c>
    </row>
    <row r="94" spans="1:23" ht="21.75" customHeight="1">
      <c r="A94" s="82">
        <v>52</v>
      </c>
      <c r="B94" s="40" t="s">
        <v>76</v>
      </c>
      <c r="C94" s="59"/>
      <c r="D94" s="60" t="s">
        <v>77</v>
      </c>
      <c r="E94" s="59"/>
      <c r="F94" s="63" t="s">
        <v>62</v>
      </c>
      <c r="G94" s="64"/>
      <c r="H94" s="63" t="s">
        <v>64</v>
      </c>
      <c r="I94" s="61"/>
      <c r="J94" s="65" t="s">
        <v>67</v>
      </c>
      <c r="K94" s="59"/>
      <c r="L94" s="32" t="s">
        <v>70</v>
      </c>
      <c r="M94" s="32"/>
      <c r="N94" s="134" t="str">
        <f t="shared" si="3"/>
        <v/>
      </c>
      <c r="O94" s="135"/>
      <c r="P94" s="136"/>
      <c r="V94" s="107" t="str">
        <f t="shared" si="2"/>
        <v/>
      </c>
      <c r="W94" s="93" t="str">
        <f t="shared" si="1"/>
        <v/>
      </c>
    </row>
    <row r="95" spans="1:23" ht="21.75" customHeight="1">
      <c r="A95" s="82">
        <v>53</v>
      </c>
      <c r="B95" s="40" t="s">
        <v>76</v>
      </c>
      <c r="C95" s="59"/>
      <c r="D95" s="60" t="s">
        <v>77</v>
      </c>
      <c r="E95" s="59"/>
      <c r="F95" s="63" t="s">
        <v>62</v>
      </c>
      <c r="G95" s="64"/>
      <c r="H95" s="63" t="s">
        <v>64</v>
      </c>
      <c r="I95" s="61"/>
      <c r="J95" s="65" t="s">
        <v>67</v>
      </c>
      <c r="K95" s="59"/>
      <c r="L95" s="32" t="s">
        <v>70</v>
      </c>
      <c r="M95" s="32"/>
      <c r="N95" s="131" t="str">
        <f t="shared" si="3"/>
        <v/>
      </c>
      <c r="O95" s="132"/>
      <c r="P95" s="133"/>
      <c r="V95" s="107" t="str">
        <f t="shared" si="2"/>
        <v/>
      </c>
      <c r="W95" s="93" t="str">
        <f t="shared" si="1"/>
        <v/>
      </c>
    </row>
    <row r="96" spans="1:23" ht="21.75" customHeight="1">
      <c r="A96" s="82">
        <v>54</v>
      </c>
      <c r="B96" s="40" t="s">
        <v>76</v>
      </c>
      <c r="C96" s="59"/>
      <c r="D96" s="60" t="s">
        <v>77</v>
      </c>
      <c r="E96" s="59"/>
      <c r="F96" s="63" t="s">
        <v>62</v>
      </c>
      <c r="G96" s="64"/>
      <c r="H96" s="63" t="s">
        <v>64</v>
      </c>
      <c r="I96" s="61"/>
      <c r="J96" s="65" t="s">
        <v>67</v>
      </c>
      <c r="K96" s="59"/>
      <c r="L96" s="32" t="s">
        <v>70</v>
      </c>
      <c r="M96" s="32"/>
      <c r="N96" s="134" t="str">
        <f t="shared" si="3"/>
        <v/>
      </c>
      <c r="O96" s="135"/>
      <c r="P96" s="136"/>
      <c r="V96" s="107" t="str">
        <f t="shared" si="2"/>
        <v/>
      </c>
      <c r="W96" s="93" t="str">
        <f t="shared" si="1"/>
        <v/>
      </c>
    </row>
    <row r="97" spans="1:23" ht="21.75" customHeight="1">
      <c r="A97" s="82">
        <v>55</v>
      </c>
      <c r="B97" s="40" t="s">
        <v>76</v>
      </c>
      <c r="C97" s="59"/>
      <c r="D97" s="60" t="s">
        <v>77</v>
      </c>
      <c r="E97" s="59"/>
      <c r="F97" s="63" t="s">
        <v>62</v>
      </c>
      <c r="G97" s="64"/>
      <c r="H97" s="63" t="s">
        <v>64</v>
      </c>
      <c r="I97" s="61"/>
      <c r="J97" s="65" t="s">
        <v>67</v>
      </c>
      <c r="K97" s="59"/>
      <c r="L97" s="32" t="s">
        <v>70</v>
      </c>
      <c r="M97" s="32"/>
      <c r="N97" s="131" t="str">
        <f t="shared" si="3"/>
        <v/>
      </c>
      <c r="O97" s="132"/>
      <c r="P97" s="133"/>
      <c r="V97" s="107" t="str">
        <f t="shared" si="2"/>
        <v/>
      </c>
      <c r="W97" s="93" t="str">
        <f t="shared" si="1"/>
        <v/>
      </c>
    </row>
    <row r="98" spans="1:23" ht="21.75" customHeight="1">
      <c r="A98" s="82">
        <v>56</v>
      </c>
      <c r="B98" s="40" t="s">
        <v>76</v>
      </c>
      <c r="C98" s="59"/>
      <c r="D98" s="60" t="s">
        <v>77</v>
      </c>
      <c r="E98" s="59"/>
      <c r="F98" s="63" t="s">
        <v>62</v>
      </c>
      <c r="G98" s="64"/>
      <c r="H98" s="63" t="s">
        <v>64</v>
      </c>
      <c r="I98" s="61"/>
      <c r="J98" s="65" t="s">
        <v>67</v>
      </c>
      <c r="K98" s="59"/>
      <c r="L98" s="32" t="s">
        <v>70</v>
      </c>
      <c r="M98" s="32"/>
      <c r="N98" s="134" t="str">
        <f t="shared" si="3"/>
        <v/>
      </c>
      <c r="O98" s="135"/>
      <c r="P98" s="136"/>
      <c r="V98" s="107" t="str">
        <f t="shared" si="2"/>
        <v/>
      </c>
      <c r="W98" s="93" t="str">
        <f t="shared" si="1"/>
        <v/>
      </c>
    </row>
    <row r="99" spans="1:23" ht="21.75" customHeight="1">
      <c r="A99" s="82">
        <v>57</v>
      </c>
      <c r="B99" s="40" t="s">
        <v>76</v>
      </c>
      <c r="C99" s="59"/>
      <c r="D99" s="60" t="s">
        <v>77</v>
      </c>
      <c r="E99" s="59"/>
      <c r="F99" s="63" t="s">
        <v>62</v>
      </c>
      <c r="G99" s="64"/>
      <c r="H99" s="63" t="s">
        <v>64</v>
      </c>
      <c r="I99" s="61"/>
      <c r="J99" s="65" t="s">
        <v>67</v>
      </c>
      <c r="K99" s="59"/>
      <c r="L99" s="32" t="s">
        <v>70</v>
      </c>
      <c r="M99" s="32"/>
      <c r="N99" s="131" t="str">
        <f t="shared" si="3"/>
        <v/>
      </c>
      <c r="O99" s="132"/>
      <c r="P99" s="133"/>
      <c r="V99" s="107" t="str">
        <f t="shared" si="2"/>
        <v/>
      </c>
      <c r="W99" s="93" t="str">
        <f t="shared" si="1"/>
        <v/>
      </c>
    </row>
    <row r="100" spans="1:23" ht="21.75" customHeight="1">
      <c r="A100" s="82">
        <v>58</v>
      </c>
      <c r="B100" s="40" t="s">
        <v>76</v>
      </c>
      <c r="C100" s="59"/>
      <c r="D100" s="60" t="s">
        <v>77</v>
      </c>
      <c r="E100" s="59"/>
      <c r="F100" s="63" t="s">
        <v>62</v>
      </c>
      <c r="G100" s="64"/>
      <c r="H100" s="63" t="s">
        <v>64</v>
      </c>
      <c r="I100" s="61"/>
      <c r="J100" s="65" t="s">
        <v>67</v>
      </c>
      <c r="K100" s="59"/>
      <c r="L100" s="32" t="s">
        <v>70</v>
      </c>
      <c r="M100" s="32"/>
      <c r="N100" s="134" t="str">
        <f t="shared" si="3"/>
        <v/>
      </c>
      <c r="O100" s="135"/>
      <c r="P100" s="136"/>
      <c r="V100" s="107" t="str">
        <f t="shared" si="2"/>
        <v/>
      </c>
      <c r="W100" s="93" t="str">
        <f t="shared" si="1"/>
        <v/>
      </c>
    </row>
    <row r="101" spans="1:23" ht="21.75" customHeight="1">
      <c r="A101" s="82">
        <v>59</v>
      </c>
      <c r="B101" s="40" t="s">
        <v>76</v>
      </c>
      <c r="C101" s="59"/>
      <c r="D101" s="60" t="s">
        <v>77</v>
      </c>
      <c r="E101" s="59"/>
      <c r="F101" s="63" t="s">
        <v>62</v>
      </c>
      <c r="G101" s="64"/>
      <c r="H101" s="63" t="s">
        <v>64</v>
      </c>
      <c r="I101" s="61"/>
      <c r="J101" s="65" t="s">
        <v>67</v>
      </c>
      <c r="K101" s="59"/>
      <c r="L101" s="32" t="s">
        <v>70</v>
      </c>
      <c r="M101" s="32"/>
      <c r="N101" s="131" t="str">
        <f t="shared" si="3"/>
        <v/>
      </c>
      <c r="O101" s="132"/>
      <c r="P101" s="133"/>
      <c r="V101" s="107" t="str">
        <f t="shared" si="2"/>
        <v/>
      </c>
      <c r="W101" s="93" t="str">
        <f t="shared" si="1"/>
        <v/>
      </c>
    </row>
    <row r="102" spans="1:23" ht="21.75" customHeight="1">
      <c r="A102" s="82">
        <v>60</v>
      </c>
      <c r="B102" s="40" t="s">
        <v>76</v>
      </c>
      <c r="C102" s="59"/>
      <c r="D102" s="60" t="s">
        <v>77</v>
      </c>
      <c r="E102" s="59"/>
      <c r="F102" s="63" t="s">
        <v>62</v>
      </c>
      <c r="G102" s="64"/>
      <c r="H102" s="63" t="s">
        <v>64</v>
      </c>
      <c r="I102" s="61"/>
      <c r="J102" s="65" t="s">
        <v>67</v>
      </c>
      <c r="K102" s="59"/>
      <c r="L102" s="32" t="s">
        <v>70</v>
      </c>
      <c r="M102" s="32"/>
      <c r="N102" s="134" t="str">
        <f t="shared" si="3"/>
        <v/>
      </c>
      <c r="O102" s="135"/>
      <c r="P102" s="136"/>
      <c r="V102" s="107" t="str">
        <f t="shared" si="2"/>
        <v/>
      </c>
      <c r="W102" s="93" t="str">
        <f t="shared" si="1"/>
        <v/>
      </c>
    </row>
    <row r="103" spans="1:23" ht="21.75" customHeight="1">
      <c r="A103" s="82">
        <v>61</v>
      </c>
      <c r="B103" s="40" t="s">
        <v>76</v>
      </c>
      <c r="C103" s="59"/>
      <c r="D103" s="60" t="s">
        <v>77</v>
      </c>
      <c r="E103" s="59"/>
      <c r="F103" s="60" t="s">
        <v>30</v>
      </c>
      <c r="G103" s="64"/>
      <c r="H103" s="60" t="s">
        <v>31</v>
      </c>
      <c r="I103" s="61"/>
      <c r="J103" s="62" t="s">
        <v>67</v>
      </c>
      <c r="K103" s="59"/>
      <c r="L103" s="33" t="s">
        <v>70</v>
      </c>
      <c r="M103" s="33"/>
      <c r="N103" s="131" t="str">
        <f t="shared" si="3"/>
        <v/>
      </c>
      <c r="O103" s="132"/>
      <c r="P103" s="133"/>
      <c r="V103" s="107" t="str">
        <f t="shared" si="2"/>
        <v/>
      </c>
      <c r="W103" s="93" t="str">
        <f t="shared" si="1"/>
        <v/>
      </c>
    </row>
    <row r="104" spans="1:23" ht="21.75" customHeight="1">
      <c r="A104" s="82">
        <v>62</v>
      </c>
      <c r="B104" s="40" t="s">
        <v>76</v>
      </c>
      <c r="C104" s="59"/>
      <c r="D104" s="60" t="s">
        <v>77</v>
      </c>
      <c r="E104" s="59"/>
      <c r="F104" s="63" t="s">
        <v>63</v>
      </c>
      <c r="G104" s="64"/>
      <c r="H104" s="63" t="s">
        <v>31</v>
      </c>
      <c r="I104" s="61"/>
      <c r="J104" s="65" t="s">
        <v>79</v>
      </c>
      <c r="K104" s="59"/>
      <c r="L104" s="32" t="s">
        <v>70</v>
      </c>
      <c r="M104" s="32"/>
      <c r="N104" s="134" t="str">
        <f t="shared" si="3"/>
        <v/>
      </c>
      <c r="O104" s="135"/>
      <c r="P104" s="136"/>
      <c r="V104" s="107" t="str">
        <f t="shared" si="2"/>
        <v/>
      </c>
      <c r="W104" s="93" t="str">
        <f t="shared" si="1"/>
        <v/>
      </c>
    </row>
    <row r="105" spans="1:23" ht="21.75" customHeight="1">
      <c r="A105" s="82">
        <v>63</v>
      </c>
      <c r="B105" s="40" t="s">
        <v>76</v>
      </c>
      <c r="C105" s="59"/>
      <c r="D105" s="60" t="s">
        <v>77</v>
      </c>
      <c r="E105" s="59"/>
      <c r="F105" s="63" t="s">
        <v>62</v>
      </c>
      <c r="G105" s="64"/>
      <c r="H105" s="63" t="s">
        <v>64</v>
      </c>
      <c r="I105" s="61"/>
      <c r="J105" s="65" t="s">
        <v>67</v>
      </c>
      <c r="K105" s="59"/>
      <c r="L105" s="32" t="s">
        <v>70</v>
      </c>
      <c r="M105" s="32"/>
      <c r="N105" s="131" t="str">
        <f t="shared" si="3"/>
        <v/>
      </c>
      <c r="O105" s="132"/>
      <c r="P105" s="133"/>
      <c r="U105" s="49"/>
      <c r="V105" s="107" t="str">
        <f t="shared" si="2"/>
        <v/>
      </c>
      <c r="W105" s="93" t="str">
        <f t="shared" si="1"/>
        <v/>
      </c>
    </row>
    <row r="106" spans="1:23" ht="21.75" customHeight="1">
      <c r="A106" s="82">
        <v>64</v>
      </c>
      <c r="B106" s="40" t="s">
        <v>76</v>
      </c>
      <c r="C106" s="59"/>
      <c r="D106" s="60" t="s">
        <v>77</v>
      </c>
      <c r="E106" s="59"/>
      <c r="F106" s="63" t="s">
        <v>62</v>
      </c>
      <c r="G106" s="64"/>
      <c r="H106" s="63" t="s">
        <v>64</v>
      </c>
      <c r="I106" s="61"/>
      <c r="J106" s="65" t="s">
        <v>79</v>
      </c>
      <c r="K106" s="59"/>
      <c r="L106" s="32" t="s">
        <v>70</v>
      </c>
      <c r="M106" s="32"/>
      <c r="N106" s="134" t="str">
        <f t="shared" si="3"/>
        <v/>
      </c>
      <c r="O106" s="135"/>
      <c r="P106" s="136"/>
      <c r="U106" s="49"/>
      <c r="V106" s="107" t="str">
        <f t="shared" si="2"/>
        <v/>
      </c>
      <c r="W106" s="93" t="str">
        <f t="shared" si="1"/>
        <v/>
      </c>
    </row>
    <row r="107" spans="1:23" ht="21.75" customHeight="1">
      <c r="A107" s="82">
        <v>65</v>
      </c>
      <c r="B107" s="40" t="s">
        <v>76</v>
      </c>
      <c r="C107" s="59"/>
      <c r="D107" s="60" t="s">
        <v>77</v>
      </c>
      <c r="E107" s="59"/>
      <c r="F107" s="63" t="s">
        <v>62</v>
      </c>
      <c r="G107" s="64"/>
      <c r="H107" s="63" t="s">
        <v>64</v>
      </c>
      <c r="I107" s="61"/>
      <c r="J107" s="65" t="s">
        <v>67</v>
      </c>
      <c r="K107" s="59"/>
      <c r="L107" s="32" t="s">
        <v>70</v>
      </c>
      <c r="M107" s="32"/>
      <c r="N107" s="131" t="str">
        <f t="shared" ref="N107:N138" si="4">IF(V107="","",IF(COUNTIF($V$43:$V$202,V107)&gt;1,"重複した接種年月日が含まれます",""))</f>
        <v/>
      </c>
      <c r="O107" s="132"/>
      <c r="P107" s="133"/>
      <c r="V107" s="107" t="str">
        <f t="shared" si="2"/>
        <v/>
      </c>
      <c r="W107" s="93" t="str">
        <f t="shared" si="1"/>
        <v/>
      </c>
    </row>
    <row r="108" spans="1:23" ht="21.75" customHeight="1">
      <c r="A108" s="82">
        <v>66</v>
      </c>
      <c r="B108" s="40" t="s">
        <v>76</v>
      </c>
      <c r="C108" s="59"/>
      <c r="D108" s="60" t="s">
        <v>77</v>
      </c>
      <c r="E108" s="59"/>
      <c r="F108" s="63" t="s">
        <v>62</v>
      </c>
      <c r="G108" s="64"/>
      <c r="H108" s="63" t="s">
        <v>64</v>
      </c>
      <c r="I108" s="61"/>
      <c r="J108" s="65" t="s">
        <v>79</v>
      </c>
      <c r="K108" s="59"/>
      <c r="L108" s="32" t="s">
        <v>70</v>
      </c>
      <c r="M108" s="32"/>
      <c r="N108" s="134" t="str">
        <f t="shared" si="4"/>
        <v/>
      </c>
      <c r="O108" s="135"/>
      <c r="P108" s="136"/>
      <c r="V108" s="107" t="str">
        <f t="shared" si="2"/>
        <v/>
      </c>
      <c r="W108" s="93" t="str">
        <f t="shared" si="1"/>
        <v/>
      </c>
    </row>
    <row r="109" spans="1:23" ht="21.75" customHeight="1">
      <c r="A109" s="82">
        <v>67</v>
      </c>
      <c r="B109" s="40" t="s">
        <v>76</v>
      </c>
      <c r="C109" s="59"/>
      <c r="D109" s="60" t="s">
        <v>77</v>
      </c>
      <c r="E109" s="59"/>
      <c r="F109" s="63" t="s">
        <v>62</v>
      </c>
      <c r="G109" s="64"/>
      <c r="H109" s="63" t="s">
        <v>64</v>
      </c>
      <c r="I109" s="61"/>
      <c r="J109" s="65" t="s">
        <v>67</v>
      </c>
      <c r="K109" s="59"/>
      <c r="L109" s="32" t="s">
        <v>70</v>
      </c>
      <c r="M109" s="32"/>
      <c r="N109" s="131" t="str">
        <f t="shared" si="4"/>
        <v/>
      </c>
      <c r="O109" s="132"/>
      <c r="P109" s="133"/>
      <c r="V109" s="107" t="str">
        <f t="shared" si="2"/>
        <v/>
      </c>
      <c r="W109" s="93" t="str">
        <f t="shared" ref="W109:W172" si="5">IF(AND(E109="",G109="",I109="",K109=""),"",IF(OR(,E109="",G109="",I109="",K109=""),"未入力項目あり",""))</f>
        <v/>
      </c>
    </row>
    <row r="110" spans="1:23" ht="21.75" customHeight="1">
      <c r="A110" s="82">
        <v>68</v>
      </c>
      <c r="B110" s="40" t="s">
        <v>76</v>
      </c>
      <c r="C110" s="59"/>
      <c r="D110" s="60" t="s">
        <v>77</v>
      </c>
      <c r="E110" s="59"/>
      <c r="F110" s="63" t="s">
        <v>62</v>
      </c>
      <c r="G110" s="64"/>
      <c r="H110" s="63" t="s">
        <v>64</v>
      </c>
      <c r="I110" s="61"/>
      <c r="J110" s="65" t="s">
        <v>79</v>
      </c>
      <c r="K110" s="59"/>
      <c r="L110" s="32" t="s">
        <v>70</v>
      </c>
      <c r="M110" s="32"/>
      <c r="N110" s="134" t="str">
        <f t="shared" si="4"/>
        <v/>
      </c>
      <c r="O110" s="135"/>
      <c r="P110" s="136"/>
      <c r="V110" s="107" t="str">
        <f t="shared" ref="V110:V173" si="6">IF(C110="","",IF(E110="","",IF(G110="","",IF(K110="","",C110&amp;E110&amp;G110&amp;K110))))</f>
        <v/>
      </c>
      <c r="W110" s="93" t="str">
        <f t="shared" si="5"/>
        <v/>
      </c>
    </row>
    <row r="111" spans="1:23" ht="21.75" customHeight="1">
      <c r="A111" s="82">
        <v>69</v>
      </c>
      <c r="B111" s="40" t="s">
        <v>76</v>
      </c>
      <c r="C111" s="59"/>
      <c r="D111" s="60" t="s">
        <v>77</v>
      </c>
      <c r="E111" s="59"/>
      <c r="F111" s="63" t="s">
        <v>62</v>
      </c>
      <c r="G111" s="64"/>
      <c r="H111" s="63" t="s">
        <v>64</v>
      </c>
      <c r="I111" s="61"/>
      <c r="J111" s="65" t="s">
        <v>67</v>
      </c>
      <c r="K111" s="59"/>
      <c r="L111" s="32" t="s">
        <v>70</v>
      </c>
      <c r="M111" s="32"/>
      <c r="N111" s="131" t="str">
        <f t="shared" si="4"/>
        <v/>
      </c>
      <c r="O111" s="132"/>
      <c r="P111" s="133"/>
      <c r="V111" s="107" t="str">
        <f t="shared" si="6"/>
        <v/>
      </c>
      <c r="W111" s="93" t="str">
        <f t="shared" si="5"/>
        <v/>
      </c>
    </row>
    <row r="112" spans="1:23" ht="21.75" customHeight="1">
      <c r="A112" s="82">
        <v>70</v>
      </c>
      <c r="B112" s="40" t="s">
        <v>76</v>
      </c>
      <c r="C112" s="59"/>
      <c r="D112" s="60" t="s">
        <v>77</v>
      </c>
      <c r="E112" s="59"/>
      <c r="F112" s="63" t="s">
        <v>62</v>
      </c>
      <c r="G112" s="64"/>
      <c r="H112" s="63" t="s">
        <v>64</v>
      </c>
      <c r="I112" s="61"/>
      <c r="J112" s="65" t="s">
        <v>67</v>
      </c>
      <c r="K112" s="59"/>
      <c r="L112" s="32" t="s">
        <v>70</v>
      </c>
      <c r="M112" s="32"/>
      <c r="N112" s="134" t="str">
        <f t="shared" si="4"/>
        <v/>
      </c>
      <c r="O112" s="135"/>
      <c r="P112" s="136"/>
      <c r="V112" s="107" t="str">
        <f t="shared" si="6"/>
        <v/>
      </c>
      <c r="W112" s="93" t="str">
        <f t="shared" si="5"/>
        <v/>
      </c>
    </row>
    <row r="113" spans="1:23" ht="21.75" customHeight="1">
      <c r="A113" s="82">
        <v>71</v>
      </c>
      <c r="B113" s="40" t="s">
        <v>76</v>
      </c>
      <c r="C113" s="59"/>
      <c r="D113" s="60" t="s">
        <v>77</v>
      </c>
      <c r="E113" s="59"/>
      <c r="F113" s="63" t="s">
        <v>62</v>
      </c>
      <c r="G113" s="64"/>
      <c r="H113" s="63" t="s">
        <v>64</v>
      </c>
      <c r="I113" s="61"/>
      <c r="J113" s="65" t="s">
        <v>67</v>
      </c>
      <c r="K113" s="59"/>
      <c r="L113" s="32" t="s">
        <v>70</v>
      </c>
      <c r="M113" s="32"/>
      <c r="N113" s="131" t="str">
        <f t="shared" si="4"/>
        <v/>
      </c>
      <c r="O113" s="132"/>
      <c r="P113" s="133"/>
      <c r="V113" s="107" t="str">
        <f t="shared" si="6"/>
        <v/>
      </c>
      <c r="W113" s="93" t="str">
        <f t="shared" si="5"/>
        <v/>
      </c>
    </row>
    <row r="114" spans="1:23" ht="21.75" customHeight="1">
      <c r="A114" s="82">
        <v>72</v>
      </c>
      <c r="B114" s="40" t="s">
        <v>76</v>
      </c>
      <c r="C114" s="59"/>
      <c r="D114" s="60" t="s">
        <v>77</v>
      </c>
      <c r="E114" s="59"/>
      <c r="F114" s="63" t="s">
        <v>62</v>
      </c>
      <c r="G114" s="64"/>
      <c r="H114" s="63" t="s">
        <v>64</v>
      </c>
      <c r="I114" s="61"/>
      <c r="J114" s="65" t="s">
        <v>67</v>
      </c>
      <c r="K114" s="59"/>
      <c r="L114" s="32" t="s">
        <v>70</v>
      </c>
      <c r="M114" s="32"/>
      <c r="N114" s="134" t="str">
        <f t="shared" si="4"/>
        <v/>
      </c>
      <c r="O114" s="135"/>
      <c r="P114" s="136"/>
      <c r="V114" s="107" t="str">
        <f t="shared" si="6"/>
        <v/>
      </c>
      <c r="W114" s="93" t="str">
        <f t="shared" si="5"/>
        <v/>
      </c>
    </row>
    <row r="115" spans="1:23" ht="21.75" customHeight="1">
      <c r="A115" s="82">
        <v>73</v>
      </c>
      <c r="B115" s="40" t="s">
        <v>76</v>
      </c>
      <c r="C115" s="59"/>
      <c r="D115" s="60" t="s">
        <v>77</v>
      </c>
      <c r="E115" s="59"/>
      <c r="F115" s="63" t="s">
        <v>62</v>
      </c>
      <c r="G115" s="64"/>
      <c r="H115" s="63" t="s">
        <v>64</v>
      </c>
      <c r="I115" s="61"/>
      <c r="J115" s="65" t="s">
        <v>67</v>
      </c>
      <c r="K115" s="59"/>
      <c r="L115" s="32" t="s">
        <v>70</v>
      </c>
      <c r="M115" s="32"/>
      <c r="N115" s="131" t="str">
        <f t="shared" si="4"/>
        <v/>
      </c>
      <c r="O115" s="132"/>
      <c r="P115" s="133"/>
      <c r="V115" s="107" t="str">
        <f t="shared" si="6"/>
        <v/>
      </c>
      <c r="W115" s="93" t="str">
        <f t="shared" si="5"/>
        <v/>
      </c>
    </row>
    <row r="116" spans="1:23" ht="21.75" customHeight="1">
      <c r="A116" s="82">
        <v>74</v>
      </c>
      <c r="B116" s="40" t="s">
        <v>76</v>
      </c>
      <c r="C116" s="59"/>
      <c r="D116" s="60" t="s">
        <v>77</v>
      </c>
      <c r="E116" s="59"/>
      <c r="F116" s="63" t="s">
        <v>62</v>
      </c>
      <c r="G116" s="64"/>
      <c r="H116" s="63" t="s">
        <v>64</v>
      </c>
      <c r="I116" s="61"/>
      <c r="J116" s="65" t="s">
        <v>67</v>
      </c>
      <c r="K116" s="59"/>
      <c r="L116" s="32" t="s">
        <v>70</v>
      </c>
      <c r="M116" s="32"/>
      <c r="N116" s="134" t="str">
        <f t="shared" si="4"/>
        <v/>
      </c>
      <c r="O116" s="135"/>
      <c r="P116" s="136"/>
      <c r="V116" s="107" t="str">
        <f t="shared" si="6"/>
        <v/>
      </c>
      <c r="W116" s="93" t="str">
        <f t="shared" si="5"/>
        <v/>
      </c>
    </row>
    <row r="117" spans="1:23" ht="21.75" customHeight="1">
      <c r="A117" s="82">
        <v>75</v>
      </c>
      <c r="B117" s="40" t="s">
        <v>76</v>
      </c>
      <c r="C117" s="59"/>
      <c r="D117" s="60" t="s">
        <v>77</v>
      </c>
      <c r="E117" s="59"/>
      <c r="F117" s="63" t="s">
        <v>62</v>
      </c>
      <c r="G117" s="64"/>
      <c r="H117" s="63" t="s">
        <v>64</v>
      </c>
      <c r="I117" s="61"/>
      <c r="J117" s="65" t="s">
        <v>67</v>
      </c>
      <c r="K117" s="59"/>
      <c r="L117" s="32" t="s">
        <v>70</v>
      </c>
      <c r="M117" s="32"/>
      <c r="N117" s="131" t="str">
        <f t="shared" si="4"/>
        <v/>
      </c>
      <c r="O117" s="132"/>
      <c r="P117" s="133"/>
      <c r="V117" s="107" t="str">
        <f t="shared" si="6"/>
        <v/>
      </c>
      <c r="W117" s="93" t="str">
        <f t="shared" si="5"/>
        <v/>
      </c>
    </row>
    <row r="118" spans="1:23" ht="21.75" customHeight="1">
      <c r="A118" s="82">
        <v>76</v>
      </c>
      <c r="B118" s="40" t="s">
        <v>76</v>
      </c>
      <c r="C118" s="59"/>
      <c r="D118" s="60" t="s">
        <v>77</v>
      </c>
      <c r="E118" s="59"/>
      <c r="F118" s="63" t="s">
        <v>62</v>
      </c>
      <c r="G118" s="64"/>
      <c r="H118" s="63" t="s">
        <v>64</v>
      </c>
      <c r="I118" s="61"/>
      <c r="J118" s="65" t="s">
        <v>67</v>
      </c>
      <c r="K118" s="59"/>
      <c r="L118" s="32" t="s">
        <v>70</v>
      </c>
      <c r="M118" s="32"/>
      <c r="N118" s="134" t="str">
        <f t="shared" si="4"/>
        <v/>
      </c>
      <c r="O118" s="135"/>
      <c r="P118" s="136"/>
      <c r="V118" s="107" t="str">
        <f t="shared" si="6"/>
        <v/>
      </c>
      <c r="W118" s="93" t="str">
        <f t="shared" si="5"/>
        <v/>
      </c>
    </row>
    <row r="119" spans="1:23" ht="21.75" customHeight="1">
      <c r="A119" s="82">
        <v>77</v>
      </c>
      <c r="B119" s="40" t="s">
        <v>76</v>
      </c>
      <c r="C119" s="59"/>
      <c r="D119" s="60" t="s">
        <v>77</v>
      </c>
      <c r="E119" s="59"/>
      <c r="F119" s="63" t="s">
        <v>62</v>
      </c>
      <c r="G119" s="64"/>
      <c r="H119" s="63" t="s">
        <v>64</v>
      </c>
      <c r="I119" s="61"/>
      <c r="J119" s="65" t="s">
        <v>67</v>
      </c>
      <c r="K119" s="59"/>
      <c r="L119" s="32" t="s">
        <v>70</v>
      </c>
      <c r="M119" s="32"/>
      <c r="N119" s="131" t="str">
        <f t="shared" si="4"/>
        <v/>
      </c>
      <c r="O119" s="132"/>
      <c r="P119" s="133"/>
      <c r="V119" s="107" t="str">
        <f t="shared" si="6"/>
        <v/>
      </c>
      <c r="W119" s="93" t="str">
        <f t="shared" si="5"/>
        <v/>
      </c>
    </row>
    <row r="120" spans="1:23" ht="21.75" customHeight="1">
      <c r="A120" s="82">
        <v>78</v>
      </c>
      <c r="B120" s="40" t="s">
        <v>76</v>
      </c>
      <c r="C120" s="59"/>
      <c r="D120" s="60" t="s">
        <v>77</v>
      </c>
      <c r="E120" s="59"/>
      <c r="F120" s="63" t="s">
        <v>62</v>
      </c>
      <c r="G120" s="64"/>
      <c r="H120" s="63" t="s">
        <v>64</v>
      </c>
      <c r="I120" s="61"/>
      <c r="J120" s="65" t="s">
        <v>67</v>
      </c>
      <c r="K120" s="59"/>
      <c r="L120" s="32" t="s">
        <v>70</v>
      </c>
      <c r="M120" s="32"/>
      <c r="N120" s="134" t="str">
        <f t="shared" si="4"/>
        <v/>
      </c>
      <c r="O120" s="135"/>
      <c r="P120" s="136"/>
      <c r="V120" s="107" t="str">
        <f t="shared" si="6"/>
        <v/>
      </c>
      <c r="W120" s="93" t="str">
        <f t="shared" si="5"/>
        <v/>
      </c>
    </row>
    <row r="121" spans="1:23" ht="21.75" customHeight="1">
      <c r="A121" s="82">
        <v>79</v>
      </c>
      <c r="B121" s="40" t="s">
        <v>76</v>
      </c>
      <c r="C121" s="59"/>
      <c r="D121" s="60" t="s">
        <v>77</v>
      </c>
      <c r="E121" s="59"/>
      <c r="F121" s="63" t="s">
        <v>62</v>
      </c>
      <c r="G121" s="64"/>
      <c r="H121" s="63" t="s">
        <v>64</v>
      </c>
      <c r="I121" s="61"/>
      <c r="J121" s="65" t="s">
        <v>67</v>
      </c>
      <c r="K121" s="59"/>
      <c r="L121" s="32" t="s">
        <v>70</v>
      </c>
      <c r="M121" s="32"/>
      <c r="N121" s="131" t="str">
        <f t="shared" si="4"/>
        <v/>
      </c>
      <c r="O121" s="132"/>
      <c r="P121" s="133"/>
      <c r="V121" s="107" t="str">
        <f t="shared" si="6"/>
        <v/>
      </c>
      <c r="W121" s="93" t="str">
        <f t="shared" si="5"/>
        <v/>
      </c>
    </row>
    <row r="122" spans="1:23" ht="21.75" customHeight="1">
      <c r="A122" s="82">
        <v>80</v>
      </c>
      <c r="B122" s="40" t="s">
        <v>76</v>
      </c>
      <c r="C122" s="59"/>
      <c r="D122" s="60" t="s">
        <v>77</v>
      </c>
      <c r="E122" s="59"/>
      <c r="F122" s="63" t="s">
        <v>62</v>
      </c>
      <c r="G122" s="64"/>
      <c r="H122" s="63" t="s">
        <v>64</v>
      </c>
      <c r="I122" s="61"/>
      <c r="J122" s="65" t="s">
        <v>67</v>
      </c>
      <c r="K122" s="59"/>
      <c r="L122" s="32" t="s">
        <v>70</v>
      </c>
      <c r="M122" s="32"/>
      <c r="N122" s="134" t="str">
        <f t="shared" si="4"/>
        <v/>
      </c>
      <c r="O122" s="135"/>
      <c r="P122" s="136"/>
      <c r="V122" s="107" t="str">
        <f t="shared" si="6"/>
        <v/>
      </c>
      <c r="W122" s="93" t="str">
        <f t="shared" si="5"/>
        <v/>
      </c>
    </row>
    <row r="123" spans="1:23" ht="21.75" customHeight="1">
      <c r="A123" s="82">
        <v>81</v>
      </c>
      <c r="B123" s="40" t="s">
        <v>76</v>
      </c>
      <c r="C123" s="59"/>
      <c r="D123" s="60" t="s">
        <v>77</v>
      </c>
      <c r="E123" s="59"/>
      <c r="F123" s="60" t="s">
        <v>30</v>
      </c>
      <c r="G123" s="64"/>
      <c r="H123" s="60" t="s">
        <v>31</v>
      </c>
      <c r="I123" s="61"/>
      <c r="J123" s="62" t="s">
        <v>67</v>
      </c>
      <c r="K123" s="59"/>
      <c r="L123" s="33" t="s">
        <v>70</v>
      </c>
      <c r="M123" s="33"/>
      <c r="N123" s="131" t="str">
        <f t="shared" si="4"/>
        <v/>
      </c>
      <c r="O123" s="132"/>
      <c r="P123" s="133"/>
      <c r="V123" s="107" t="str">
        <f t="shared" si="6"/>
        <v/>
      </c>
      <c r="W123" s="93" t="str">
        <f t="shared" si="5"/>
        <v/>
      </c>
    </row>
    <row r="124" spans="1:23" ht="21.75" customHeight="1">
      <c r="A124" s="82">
        <v>82</v>
      </c>
      <c r="B124" s="40" t="s">
        <v>76</v>
      </c>
      <c r="C124" s="59"/>
      <c r="D124" s="60" t="s">
        <v>77</v>
      </c>
      <c r="E124" s="59"/>
      <c r="F124" s="63" t="s">
        <v>63</v>
      </c>
      <c r="G124" s="64"/>
      <c r="H124" s="63" t="s">
        <v>31</v>
      </c>
      <c r="I124" s="61"/>
      <c r="J124" s="65" t="s">
        <v>79</v>
      </c>
      <c r="K124" s="59"/>
      <c r="L124" s="32" t="s">
        <v>70</v>
      </c>
      <c r="M124" s="32"/>
      <c r="N124" s="134" t="str">
        <f t="shared" si="4"/>
        <v/>
      </c>
      <c r="O124" s="135"/>
      <c r="P124" s="136"/>
      <c r="V124" s="107" t="str">
        <f t="shared" si="6"/>
        <v/>
      </c>
      <c r="W124" s="93" t="str">
        <f t="shared" si="5"/>
        <v/>
      </c>
    </row>
    <row r="125" spans="1:23" ht="21.75" customHeight="1">
      <c r="A125" s="82">
        <v>83</v>
      </c>
      <c r="B125" s="40" t="s">
        <v>76</v>
      </c>
      <c r="C125" s="59"/>
      <c r="D125" s="60" t="s">
        <v>77</v>
      </c>
      <c r="E125" s="59"/>
      <c r="F125" s="63" t="s">
        <v>62</v>
      </c>
      <c r="G125" s="64"/>
      <c r="H125" s="63" t="s">
        <v>64</v>
      </c>
      <c r="I125" s="61"/>
      <c r="J125" s="65" t="s">
        <v>67</v>
      </c>
      <c r="K125" s="59"/>
      <c r="L125" s="32" t="s">
        <v>70</v>
      </c>
      <c r="M125" s="32"/>
      <c r="N125" s="131" t="str">
        <f t="shared" si="4"/>
        <v/>
      </c>
      <c r="O125" s="132"/>
      <c r="P125" s="133"/>
      <c r="U125" s="49"/>
      <c r="V125" s="107" t="str">
        <f t="shared" si="6"/>
        <v/>
      </c>
      <c r="W125" s="93" t="str">
        <f t="shared" si="5"/>
        <v/>
      </c>
    </row>
    <row r="126" spans="1:23" ht="21.75" customHeight="1">
      <c r="A126" s="82">
        <v>84</v>
      </c>
      <c r="B126" s="40" t="s">
        <v>76</v>
      </c>
      <c r="C126" s="59"/>
      <c r="D126" s="60" t="s">
        <v>77</v>
      </c>
      <c r="E126" s="59"/>
      <c r="F126" s="63" t="s">
        <v>62</v>
      </c>
      <c r="G126" s="64"/>
      <c r="H126" s="63" t="s">
        <v>64</v>
      </c>
      <c r="I126" s="61"/>
      <c r="J126" s="65" t="s">
        <v>79</v>
      </c>
      <c r="K126" s="59"/>
      <c r="L126" s="32" t="s">
        <v>70</v>
      </c>
      <c r="M126" s="32"/>
      <c r="N126" s="134" t="str">
        <f t="shared" si="4"/>
        <v/>
      </c>
      <c r="O126" s="135"/>
      <c r="P126" s="136"/>
      <c r="U126" s="49"/>
      <c r="V126" s="107" t="str">
        <f t="shared" si="6"/>
        <v/>
      </c>
      <c r="W126" s="93" t="str">
        <f t="shared" si="5"/>
        <v/>
      </c>
    </row>
    <row r="127" spans="1:23" ht="21.75" customHeight="1">
      <c r="A127" s="82">
        <v>85</v>
      </c>
      <c r="B127" s="40" t="s">
        <v>76</v>
      </c>
      <c r="C127" s="59"/>
      <c r="D127" s="60" t="s">
        <v>77</v>
      </c>
      <c r="E127" s="59"/>
      <c r="F127" s="63" t="s">
        <v>62</v>
      </c>
      <c r="G127" s="64"/>
      <c r="H127" s="63" t="s">
        <v>64</v>
      </c>
      <c r="I127" s="61"/>
      <c r="J127" s="65" t="s">
        <v>67</v>
      </c>
      <c r="K127" s="59"/>
      <c r="L127" s="32" t="s">
        <v>70</v>
      </c>
      <c r="M127" s="32"/>
      <c r="N127" s="131" t="str">
        <f t="shared" si="4"/>
        <v/>
      </c>
      <c r="O127" s="132"/>
      <c r="P127" s="133"/>
      <c r="V127" s="107" t="str">
        <f t="shared" si="6"/>
        <v/>
      </c>
      <c r="W127" s="93" t="str">
        <f t="shared" si="5"/>
        <v/>
      </c>
    </row>
    <row r="128" spans="1:23" ht="21.75" customHeight="1">
      <c r="A128" s="82">
        <v>86</v>
      </c>
      <c r="B128" s="40" t="s">
        <v>76</v>
      </c>
      <c r="C128" s="59"/>
      <c r="D128" s="60" t="s">
        <v>77</v>
      </c>
      <c r="E128" s="59"/>
      <c r="F128" s="63" t="s">
        <v>62</v>
      </c>
      <c r="G128" s="64"/>
      <c r="H128" s="63" t="s">
        <v>64</v>
      </c>
      <c r="I128" s="61"/>
      <c r="J128" s="65" t="s">
        <v>79</v>
      </c>
      <c r="K128" s="59"/>
      <c r="L128" s="32" t="s">
        <v>70</v>
      </c>
      <c r="M128" s="32"/>
      <c r="N128" s="134" t="str">
        <f t="shared" si="4"/>
        <v/>
      </c>
      <c r="O128" s="135"/>
      <c r="P128" s="136"/>
      <c r="V128" s="107" t="str">
        <f t="shared" si="6"/>
        <v/>
      </c>
      <c r="W128" s="93" t="str">
        <f t="shared" si="5"/>
        <v/>
      </c>
    </row>
    <row r="129" spans="1:23" ht="21.75" customHeight="1">
      <c r="A129" s="82">
        <v>87</v>
      </c>
      <c r="B129" s="40" t="s">
        <v>76</v>
      </c>
      <c r="C129" s="59"/>
      <c r="D129" s="60" t="s">
        <v>77</v>
      </c>
      <c r="E129" s="59"/>
      <c r="F129" s="63" t="s">
        <v>62</v>
      </c>
      <c r="G129" s="64"/>
      <c r="H129" s="63" t="s">
        <v>64</v>
      </c>
      <c r="I129" s="61"/>
      <c r="J129" s="65" t="s">
        <v>67</v>
      </c>
      <c r="K129" s="59"/>
      <c r="L129" s="32" t="s">
        <v>70</v>
      </c>
      <c r="M129" s="32"/>
      <c r="N129" s="131" t="str">
        <f t="shared" si="4"/>
        <v/>
      </c>
      <c r="O129" s="132"/>
      <c r="P129" s="133"/>
      <c r="V129" s="107" t="str">
        <f t="shared" si="6"/>
        <v/>
      </c>
      <c r="W129" s="93" t="str">
        <f t="shared" si="5"/>
        <v/>
      </c>
    </row>
    <row r="130" spans="1:23" ht="21.75" customHeight="1">
      <c r="A130" s="82">
        <v>88</v>
      </c>
      <c r="B130" s="40" t="s">
        <v>76</v>
      </c>
      <c r="C130" s="59"/>
      <c r="D130" s="60" t="s">
        <v>77</v>
      </c>
      <c r="E130" s="59"/>
      <c r="F130" s="63" t="s">
        <v>62</v>
      </c>
      <c r="G130" s="64"/>
      <c r="H130" s="63" t="s">
        <v>64</v>
      </c>
      <c r="I130" s="61"/>
      <c r="J130" s="65" t="s">
        <v>79</v>
      </c>
      <c r="K130" s="59"/>
      <c r="L130" s="32" t="s">
        <v>70</v>
      </c>
      <c r="M130" s="32"/>
      <c r="N130" s="134" t="str">
        <f t="shared" si="4"/>
        <v/>
      </c>
      <c r="O130" s="135"/>
      <c r="P130" s="136"/>
      <c r="V130" s="107" t="str">
        <f t="shared" si="6"/>
        <v/>
      </c>
      <c r="W130" s="93" t="str">
        <f t="shared" si="5"/>
        <v/>
      </c>
    </row>
    <row r="131" spans="1:23" ht="21.75" customHeight="1">
      <c r="A131" s="82">
        <v>89</v>
      </c>
      <c r="B131" s="40" t="s">
        <v>76</v>
      </c>
      <c r="C131" s="59"/>
      <c r="D131" s="60" t="s">
        <v>77</v>
      </c>
      <c r="E131" s="59"/>
      <c r="F131" s="63" t="s">
        <v>62</v>
      </c>
      <c r="G131" s="64"/>
      <c r="H131" s="63" t="s">
        <v>64</v>
      </c>
      <c r="I131" s="61"/>
      <c r="J131" s="65" t="s">
        <v>67</v>
      </c>
      <c r="K131" s="59"/>
      <c r="L131" s="32" t="s">
        <v>70</v>
      </c>
      <c r="M131" s="32"/>
      <c r="N131" s="131" t="str">
        <f t="shared" si="4"/>
        <v/>
      </c>
      <c r="O131" s="132"/>
      <c r="P131" s="133"/>
      <c r="V131" s="107" t="str">
        <f t="shared" si="6"/>
        <v/>
      </c>
      <c r="W131" s="93" t="str">
        <f t="shared" si="5"/>
        <v/>
      </c>
    </row>
    <row r="132" spans="1:23" ht="21.75" customHeight="1">
      <c r="A132" s="82">
        <v>90</v>
      </c>
      <c r="B132" s="40" t="s">
        <v>76</v>
      </c>
      <c r="C132" s="59"/>
      <c r="D132" s="60" t="s">
        <v>77</v>
      </c>
      <c r="E132" s="59"/>
      <c r="F132" s="63" t="s">
        <v>62</v>
      </c>
      <c r="G132" s="64"/>
      <c r="H132" s="63" t="s">
        <v>64</v>
      </c>
      <c r="I132" s="61"/>
      <c r="J132" s="65" t="s">
        <v>67</v>
      </c>
      <c r="K132" s="59"/>
      <c r="L132" s="32" t="s">
        <v>70</v>
      </c>
      <c r="M132" s="32"/>
      <c r="N132" s="134" t="str">
        <f t="shared" si="4"/>
        <v/>
      </c>
      <c r="O132" s="135"/>
      <c r="P132" s="136"/>
      <c r="V132" s="107" t="str">
        <f t="shared" si="6"/>
        <v/>
      </c>
      <c r="W132" s="93" t="str">
        <f t="shared" si="5"/>
        <v/>
      </c>
    </row>
    <row r="133" spans="1:23" ht="21.75" customHeight="1">
      <c r="A133" s="82">
        <v>91</v>
      </c>
      <c r="B133" s="40" t="s">
        <v>76</v>
      </c>
      <c r="C133" s="59"/>
      <c r="D133" s="60" t="s">
        <v>77</v>
      </c>
      <c r="E133" s="59"/>
      <c r="F133" s="60" t="s">
        <v>30</v>
      </c>
      <c r="G133" s="64"/>
      <c r="H133" s="60" t="s">
        <v>31</v>
      </c>
      <c r="I133" s="61"/>
      <c r="J133" s="62" t="s">
        <v>67</v>
      </c>
      <c r="K133" s="59"/>
      <c r="L133" s="33" t="s">
        <v>70</v>
      </c>
      <c r="M133" s="33"/>
      <c r="N133" s="131" t="str">
        <f t="shared" si="4"/>
        <v/>
      </c>
      <c r="O133" s="132"/>
      <c r="P133" s="133"/>
      <c r="V133" s="107" t="str">
        <f t="shared" si="6"/>
        <v/>
      </c>
      <c r="W133" s="93" t="str">
        <f t="shared" si="5"/>
        <v/>
      </c>
    </row>
    <row r="134" spans="1:23" ht="21.75" customHeight="1">
      <c r="A134" s="82">
        <v>92</v>
      </c>
      <c r="B134" s="40" t="s">
        <v>76</v>
      </c>
      <c r="C134" s="59"/>
      <c r="D134" s="60" t="s">
        <v>77</v>
      </c>
      <c r="E134" s="59"/>
      <c r="F134" s="63" t="s">
        <v>63</v>
      </c>
      <c r="G134" s="64"/>
      <c r="H134" s="63" t="s">
        <v>31</v>
      </c>
      <c r="I134" s="61"/>
      <c r="J134" s="65" t="s">
        <v>79</v>
      </c>
      <c r="K134" s="59"/>
      <c r="L134" s="32" t="s">
        <v>70</v>
      </c>
      <c r="M134" s="32"/>
      <c r="N134" s="134" t="str">
        <f t="shared" si="4"/>
        <v/>
      </c>
      <c r="O134" s="135"/>
      <c r="P134" s="136"/>
      <c r="V134" s="107" t="str">
        <f t="shared" si="6"/>
        <v/>
      </c>
      <c r="W134" s="93" t="str">
        <f t="shared" si="5"/>
        <v/>
      </c>
    </row>
    <row r="135" spans="1:23" ht="21.75" customHeight="1">
      <c r="A135" s="82">
        <v>93</v>
      </c>
      <c r="B135" s="40" t="s">
        <v>76</v>
      </c>
      <c r="C135" s="59"/>
      <c r="D135" s="60" t="s">
        <v>77</v>
      </c>
      <c r="E135" s="59"/>
      <c r="F135" s="63" t="s">
        <v>62</v>
      </c>
      <c r="G135" s="64"/>
      <c r="H135" s="63" t="s">
        <v>64</v>
      </c>
      <c r="I135" s="61"/>
      <c r="J135" s="65" t="s">
        <v>67</v>
      </c>
      <c r="K135" s="59"/>
      <c r="L135" s="32" t="s">
        <v>70</v>
      </c>
      <c r="M135" s="32"/>
      <c r="N135" s="131" t="str">
        <f t="shared" si="4"/>
        <v/>
      </c>
      <c r="O135" s="132"/>
      <c r="P135" s="133"/>
      <c r="U135" s="49"/>
      <c r="V135" s="107" t="str">
        <f t="shared" si="6"/>
        <v/>
      </c>
      <c r="W135" s="93" t="str">
        <f t="shared" si="5"/>
        <v/>
      </c>
    </row>
    <row r="136" spans="1:23" ht="21.75" customHeight="1">
      <c r="A136" s="82">
        <v>94</v>
      </c>
      <c r="B136" s="40" t="s">
        <v>76</v>
      </c>
      <c r="C136" s="59"/>
      <c r="D136" s="60" t="s">
        <v>77</v>
      </c>
      <c r="E136" s="59"/>
      <c r="F136" s="63" t="s">
        <v>62</v>
      </c>
      <c r="G136" s="64"/>
      <c r="H136" s="63" t="s">
        <v>64</v>
      </c>
      <c r="I136" s="61"/>
      <c r="J136" s="65" t="s">
        <v>79</v>
      </c>
      <c r="K136" s="59"/>
      <c r="L136" s="32" t="s">
        <v>70</v>
      </c>
      <c r="M136" s="32"/>
      <c r="N136" s="134" t="str">
        <f t="shared" si="4"/>
        <v/>
      </c>
      <c r="O136" s="135"/>
      <c r="P136" s="136"/>
      <c r="U136" s="49"/>
      <c r="V136" s="107" t="str">
        <f t="shared" si="6"/>
        <v/>
      </c>
      <c r="W136" s="93" t="str">
        <f t="shared" si="5"/>
        <v/>
      </c>
    </row>
    <row r="137" spans="1:23" ht="21.75" customHeight="1">
      <c r="A137" s="82">
        <v>95</v>
      </c>
      <c r="B137" s="40" t="s">
        <v>76</v>
      </c>
      <c r="C137" s="59"/>
      <c r="D137" s="60" t="s">
        <v>77</v>
      </c>
      <c r="E137" s="59"/>
      <c r="F137" s="63" t="s">
        <v>62</v>
      </c>
      <c r="G137" s="64"/>
      <c r="H137" s="63" t="s">
        <v>64</v>
      </c>
      <c r="I137" s="61"/>
      <c r="J137" s="65" t="s">
        <v>67</v>
      </c>
      <c r="K137" s="59"/>
      <c r="L137" s="32" t="s">
        <v>70</v>
      </c>
      <c r="M137" s="32"/>
      <c r="N137" s="131" t="str">
        <f t="shared" si="4"/>
        <v/>
      </c>
      <c r="O137" s="132"/>
      <c r="P137" s="133"/>
      <c r="V137" s="107" t="str">
        <f t="shared" si="6"/>
        <v/>
      </c>
      <c r="W137" s="93" t="str">
        <f t="shared" si="5"/>
        <v/>
      </c>
    </row>
    <row r="138" spans="1:23" ht="21.75" customHeight="1">
      <c r="A138" s="82">
        <v>96</v>
      </c>
      <c r="B138" s="40" t="s">
        <v>76</v>
      </c>
      <c r="C138" s="59"/>
      <c r="D138" s="60" t="s">
        <v>77</v>
      </c>
      <c r="E138" s="59"/>
      <c r="F138" s="63" t="s">
        <v>62</v>
      </c>
      <c r="G138" s="64"/>
      <c r="H138" s="63" t="s">
        <v>64</v>
      </c>
      <c r="I138" s="61"/>
      <c r="J138" s="65" t="s">
        <v>79</v>
      </c>
      <c r="K138" s="59"/>
      <c r="L138" s="32" t="s">
        <v>70</v>
      </c>
      <c r="M138" s="32"/>
      <c r="N138" s="134" t="str">
        <f t="shared" si="4"/>
        <v/>
      </c>
      <c r="O138" s="135"/>
      <c r="P138" s="136"/>
      <c r="V138" s="107" t="str">
        <f t="shared" si="6"/>
        <v/>
      </c>
      <c r="W138" s="93" t="str">
        <f t="shared" si="5"/>
        <v/>
      </c>
    </row>
    <row r="139" spans="1:23" ht="21.75" customHeight="1">
      <c r="A139" s="82">
        <v>97</v>
      </c>
      <c r="B139" s="40" t="s">
        <v>76</v>
      </c>
      <c r="C139" s="59"/>
      <c r="D139" s="60" t="s">
        <v>77</v>
      </c>
      <c r="E139" s="59"/>
      <c r="F139" s="63" t="s">
        <v>62</v>
      </c>
      <c r="G139" s="64"/>
      <c r="H139" s="63" t="s">
        <v>64</v>
      </c>
      <c r="I139" s="61"/>
      <c r="J139" s="65" t="s">
        <v>67</v>
      </c>
      <c r="K139" s="59"/>
      <c r="L139" s="32" t="s">
        <v>70</v>
      </c>
      <c r="M139" s="32"/>
      <c r="N139" s="131" t="str">
        <f t="shared" ref="N139:N170" si="7">IF(V139="","",IF(COUNTIF($V$43:$V$202,V139)&gt;1,"重複した接種年月日が含まれます",""))</f>
        <v/>
      </c>
      <c r="O139" s="132"/>
      <c r="P139" s="133"/>
      <c r="V139" s="107" t="str">
        <f t="shared" si="6"/>
        <v/>
      </c>
      <c r="W139" s="93" t="str">
        <f t="shared" si="5"/>
        <v/>
      </c>
    </row>
    <row r="140" spans="1:23" ht="21.75" customHeight="1">
      <c r="A140" s="82">
        <v>98</v>
      </c>
      <c r="B140" s="40" t="s">
        <v>76</v>
      </c>
      <c r="C140" s="59"/>
      <c r="D140" s="60" t="s">
        <v>77</v>
      </c>
      <c r="E140" s="59"/>
      <c r="F140" s="63" t="s">
        <v>62</v>
      </c>
      <c r="G140" s="64"/>
      <c r="H140" s="63" t="s">
        <v>64</v>
      </c>
      <c r="I140" s="61"/>
      <c r="J140" s="65" t="s">
        <v>79</v>
      </c>
      <c r="K140" s="59"/>
      <c r="L140" s="32" t="s">
        <v>70</v>
      </c>
      <c r="M140" s="32"/>
      <c r="N140" s="134" t="str">
        <f t="shared" si="7"/>
        <v/>
      </c>
      <c r="O140" s="135"/>
      <c r="P140" s="136"/>
      <c r="V140" s="107" t="str">
        <f t="shared" si="6"/>
        <v/>
      </c>
      <c r="W140" s="93" t="str">
        <f t="shared" si="5"/>
        <v/>
      </c>
    </row>
    <row r="141" spans="1:23" ht="21.75" customHeight="1">
      <c r="A141" s="82">
        <v>99</v>
      </c>
      <c r="B141" s="40" t="s">
        <v>76</v>
      </c>
      <c r="C141" s="59"/>
      <c r="D141" s="60" t="s">
        <v>77</v>
      </c>
      <c r="E141" s="59"/>
      <c r="F141" s="63" t="s">
        <v>62</v>
      </c>
      <c r="G141" s="64"/>
      <c r="H141" s="63" t="s">
        <v>64</v>
      </c>
      <c r="I141" s="61"/>
      <c r="J141" s="65" t="s">
        <v>67</v>
      </c>
      <c r="K141" s="59"/>
      <c r="L141" s="32" t="s">
        <v>70</v>
      </c>
      <c r="M141" s="32"/>
      <c r="N141" s="131" t="str">
        <f t="shared" si="7"/>
        <v/>
      </c>
      <c r="O141" s="132"/>
      <c r="P141" s="133"/>
      <c r="V141" s="107" t="str">
        <f t="shared" si="6"/>
        <v/>
      </c>
      <c r="W141" s="93" t="str">
        <f t="shared" si="5"/>
        <v/>
      </c>
    </row>
    <row r="142" spans="1:23" ht="21.75" customHeight="1">
      <c r="A142" s="82">
        <v>100</v>
      </c>
      <c r="B142" s="40" t="s">
        <v>76</v>
      </c>
      <c r="C142" s="59"/>
      <c r="D142" s="60" t="s">
        <v>77</v>
      </c>
      <c r="E142" s="59"/>
      <c r="F142" s="63" t="s">
        <v>62</v>
      </c>
      <c r="G142" s="64"/>
      <c r="H142" s="63" t="s">
        <v>64</v>
      </c>
      <c r="I142" s="61"/>
      <c r="J142" s="65" t="s">
        <v>67</v>
      </c>
      <c r="K142" s="59"/>
      <c r="L142" s="32" t="s">
        <v>70</v>
      </c>
      <c r="M142" s="32"/>
      <c r="N142" s="134" t="str">
        <f t="shared" si="7"/>
        <v/>
      </c>
      <c r="O142" s="135"/>
      <c r="P142" s="136"/>
      <c r="V142" s="107" t="str">
        <f t="shared" si="6"/>
        <v/>
      </c>
      <c r="W142" s="93" t="str">
        <f t="shared" si="5"/>
        <v/>
      </c>
    </row>
    <row r="143" spans="1:23" ht="21.75" customHeight="1">
      <c r="A143" s="82">
        <v>101</v>
      </c>
      <c r="B143" s="40" t="s">
        <v>76</v>
      </c>
      <c r="C143" s="59"/>
      <c r="D143" s="60" t="s">
        <v>77</v>
      </c>
      <c r="E143" s="59"/>
      <c r="F143" s="63" t="s">
        <v>62</v>
      </c>
      <c r="G143" s="64"/>
      <c r="H143" s="63" t="s">
        <v>64</v>
      </c>
      <c r="I143" s="61"/>
      <c r="J143" s="65" t="s">
        <v>67</v>
      </c>
      <c r="K143" s="59"/>
      <c r="L143" s="32" t="s">
        <v>70</v>
      </c>
      <c r="M143" s="32"/>
      <c r="N143" s="131" t="str">
        <f t="shared" si="7"/>
        <v/>
      </c>
      <c r="O143" s="132"/>
      <c r="P143" s="133"/>
      <c r="V143" s="107" t="str">
        <f t="shared" si="6"/>
        <v/>
      </c>
      <c r="W143" s="93" t="str">
        <f t="shared" si="5"/>
        <v/>
      </c>
    </row>
    <row r="144" spans="1:23" ht="21.75" customHeight="1">
      <c r="A144" s="82">
        <v>102</v>
      </c>
      <c r="B144" s="40" t="s">
        <v>76</v>
      </c>
      <c r="C144" s="59"/>
      <c r="D144" s="60" t="s">
        <v>77</v>
      </c>
      <c r="E144" s="59"/>
      <c r="F144" s="63" t="s">
        <v>62</v>
      </c>
      <c r="G144" s="64"/>
      <c r="H144" s="63" t="s">
        <v>64</v>
      </c>
      <c r="I144" s="61"/>
      <c r="J144" s="65" t="s">
        <v>67</v>
      </c>
      <c r="K144" s="59"/>
      <c r="L144" s="32" t="s">
        <v>70</v>
      </c>
      <c r="M144" s="32"/>
      <c r="N144" s="134" t="str">
        <f t="shared" si="7"/>
        <v/>
      </c>
      <c r="O144" s="135"/>
      <c r="P144" s="136"/>
      <c r="V144" s="107" t="str">
        <f t="shared" si="6"/>
        <v/>
      </c>
      <c r="W144" s="93" t="str">
        <f t="shared" si="5"/>
        <v/>
      </c>
    </row>
    <row r="145" spans="1:23" ht="21.75" customHeight="1">
      <c r="A145" s="82">
        <v>103</v>
      </c>
      <c r="B145" s="40" t="s">
        <v>76</v>
      </c>
      <c r="C145" s="59"/>
      <c r="D145" s="60" t="s">
        <v>77</v>
      </c>
      <c r="E145" s="59"/>
      <c r="F145" s="63" t="s">
        <v>62</v>
      </c>
      <c r="G145" s="64"/>
      <c r="H145" s="63" t="s">
        <v>64</v>
      </c>
      <c r="I145" s="61"/>
      <c r="J145" s="65" t="s">
        <v>67</v>
      </c>
      <c r="K145" s="59"/>
      <c r="L145" s="32" t="s">
        <v>70</v>
      </c>
      <c r="M145" s="32"/>
      <c r="N145" s="131" t="str">
        <f t="shared" si="7"/>
        <v/>
      </c>
      <c r="O145" s="132"/>
      <c r="P145" s="133"/>
      <c r="V145" s="107" t="str">
        <f t="shared" si="6"/>
        <v/>
      </c>
      <c r="W145" s="93" t="str">
        <f t="shared" si="5"/>
        <v/>
      </c>
    </row>
    <row r="146" spans="1:23" ht="21.75" customHeight="1">
      <c r="A146" s="82">
        <v>104</v>
      </c>
      <c r="B146" s="40" t="s">
        <v>76</v>
      </c>
      <c r="C146" s="59"/>
      <c r="D146" s="60" t="s">
        <v>77</v>
      </c>
      <c r="E146" s="59"/>
      <c r="F146" s="63" t="s">
        <v>62</v>
      </c>
      <c r="G146" s="64"/>
      <c r="H146" s="63" t="s">
        <v>64</v>
      </c>
      <c r="I146" s="61"/>
      <c r="J146" s="65" t="s">
        <v>67</v>
      </c>
      <c r="K146" s="59"/>
      <c r="L146" s="32" t="s">
        <v>70</v>
      </c>
      <c r="M146" s="32"/>
      <c r="N146" s="134" t="str">
        <f t="shared" si="7"/>
        <v/>
      </c>
      <c r="O146" s="135"/>
      <c r="P146" s="136"/>
      <c r="V146" s="107" t="str">
        <f t="shared" si="6"/>
        <v/>
      </c>
      <c r="W146" s="93" t="str">
        <f t="shared" si="5"/>
        <v/>
      </c>
    </row>
    <row r="147" spans="1:23" ht="21.75" customHeight="1">
      <c r="A147" s="82">
        <v>105</v>
      </c>
      <c r="B147" s="40" t="s">
        <v>76</v>
      </c>
      <c r="C147" s="59"/>
      <c r="D147" s="60" t="s">
        <v>77</v>
      </c>
      <c r="E147" s="59"/>
      <c r="F147" s="63" t="s">
        <v>62</v>
      </c>
      <c r="G147" s="64"/>
      <c r="H147" s="63" t="s">
        <v>64</v>
      </c>
      <c r="I147" s="61"/>
      <c r="J147" s="65" t="s">
        <v>67</v>
      </c>
      <c r="K147" s="59"/>
      <c r="L147" s="32" t="s">
        <v>70</v>
      </c>
      <c r="M147" s="32"/>
      <c r="N147" s="131" t="str">
        <f t="shared" si="7"/>
        <v/>
      </c>
      <c r="O147" s="132"/>
      <c r="P147" s="133"/>
      <c r="V147" s="107" t="str">
        <f t="shared" si="6"/>
        <v/>
      </c>
      <c r="W147" s="93" t="str">
        <f t="shared" si="5"/>
        <v/>
      </c>
    </row>
    <row r="148" spans="1:23" ht="21.75" customHeight="1">
      <c r="A148" s="82">
        <v>106</v>
      </c>
      <c r="B148" s="40" t="s">
        <v>76</v>
      </c>
      <c r="C148" s="59"/>
      <c r="D148" s="60" t="s">
        <v>77</v>
      </c>
      <c r="E148" s="59"/>
      <c r="F148" s="63" t="s">
        <v>62</v>
      </c>
      <c r="G148" s="64"/>
      <c r="H148" s="63" t="s">
        <v>64</v>
      </c>
      <c r="I148" s="61"/>
      <c r="J148" s="65" t="s">
        <v>67</v>
      </c>
      <c r="K148" s="59"/>
      <c r="L148" s="32" t="s">
        <v>70</v>
      </c>
      <c r="M148" s="32"/>
      <c r="N148" s="134" t="str">
        <f t="shared" si="7"/>
        <v/>
      </c>
      <c r="O148" s="135"/>
      <c r="P148" s="136"/>
      <c r="V148" s="107" t="str">
        <f t="shared" si="6"/>
        <v/>
      </c>
      <c r="W148" s="93" t="str">
        <f t="shared" si="5"/>
        <v/>
      </c>
    </row>
    <row r="149" spans="1:23" ht="21.75" customHeight="1">
      <c r="A149" s="82">
        <v>107</v>
      </c>
      <c r="B149" s="40" t="s">
        <v>76</v>
      </c>
      <c r="C149" s="59"/>
      <c r="D149" s="60" t="s">
        <v>77</v>
      </c>
      <c r="E149" s="59"/>
      <c r="F149" s="63" t="s">
        <v>62</v>
      </c>
      <c r="G149" s="64"/>
      <c r="H149" s="63" t="s">
        <v>64</v>
      </c>
      <c r="I149" s="61"/>
      <c r="J149" s="65" t="s">
        <v>67</v>
      </c>
      <c r="K149" s="59"/>
      <c r="L149" s="32" t="s">
        <v>70</v>
      </c>
      <c r="M149" s="32"/>
      <c r="N149" s="131" t="str">
        <f t="shared" si="7"/>
        <v/>
      </c>
      <c r="O149" s="132"/>
      <c r="P149" s="133"/>
      <c r="V149" s="107" t="str">
        <f t="shared" si="6"/>
        <v/>
      </c>
      <c r="W149" s="93" t="str">
        <f t="shared" si="5"/>
        <v/>
      </c>
    </row>
    <row r="150" spans="1:23" ht="21.75" customHeight="1">
      <c r="A150" s="82">
        <v>108</v>
      </c>
      <c r="B150" s="40" t="s">
        <v>76</v>
      </c>
      <c r="C150" s="59"/>
      <c r="D150" s="60" t="s">
        <v>77</v>
      </c>
      <c r="E150" s="59"/>
      <c r="F150" s="63" t="s">
        <v>62</v>
      </c>
      <c r="G150" s="64"/>
      <c r="H150" s="63" t="s">
        <v>64</v>
      </c>
      <c r="I150" s="61"/>
      <c r="J150" s="65" t="s">
        <v>67</v>
      </c>
      <c r="K150" s="59"/>
      <c r="L150" s="32" t="s">
        <v>70</v>
      </c>
      <c r="M150" s="32"/>
      <c r="N150" s="134" t="str">
        <f t="shared" si="7"/>
        <v/>
      </c>
      <c r="O150" s="135"/>
      <c r="P150" s="136"/>
      <c r="V150" s="107" t="str">
        <f t="shared" si="6"/>
        <v/>
      </c>
      <c r="W150" s="93" t="str">
        <f t="shared" si="5"/>
        <v/>
      </c>
    </row>
    <row r="151" spans="1:23" ht="21.75" customHeight="1">
      <c r="A151" s="82">
        <v>109</v>
      </c>
      <c r="B151" s="40" t="s">
        <v>76</v>
      </c>
      <c r="C151" s="59"/>
      <c r="D151" s="60" t="s">
        <v>77</v>
      </c>
      <c r="E151" s="59"/>
      <c r="F151" s="63" t="s">
        <v>62</v>
      </c>
      <c r="G151" s="64"/>
      <c r="H151" s="63" t="s">
        <v>64</v>
      </c>
      <c r="I151" s="61"/>
      <c r="J151" s="65" t="s">
        <v>67</v>
      </c>
      <c r="K151" s="59"/>
      <c r="L151" s="32" t="s">
        <v>70</v>
      </c>
      <c r="M151" s="32"/>
      <c r="N151" s="131" t="str">
        <f t="shared" si="7"/>
        <v/>
      </c>
      <c r="O151" s="132"/>
      <c r="P151" s="133"/>
      <c r="V151" s="107" t="str">
        <f t="shared" si="6"/>
        <v/>
      </c>
      <c r="W151" s="93" t="str">
        <f t="shared" si="5"/>
        <v/>
      </c>
    </row>
    <row r="152" spans="1:23" ht="21.75" customHeight="1">
      <c r="A152" s="82">
        <v>110</v>
      </c>
      <c r="B152" s="40" t="s">
        <v>76</v>
      </c>
      <c r="C152" s="59"/>
      <c r="D152" s="60" t="s">
        <v>77</v>
      </c>
      <c r="E152" s="59"/>
      <c r="F152" s="63" t="s">
        <v>62</v>
      </c>
      <c r="G152" s="64"/>
      <c r="H152" s="63" t="s">
        <v>64</v>
      </c>
      <c r="I152" s="61"/>
      <c r="J152" s="65" t="s">
        <v>67</v>
      </c>
      <c r="K152" s="59"/>
      <c r="L152" s="32" t="s">
        <v>70</v>
      </c>
      <c r="M152" s="32"/>
      <c r="N152" s="134" t="str">
        <f t="shared" si="7"/>
        <v/>
      </c>
      <c r="O152" s="135"/>
      <c r="P152" s="136"/>
      <c r="V152" s="107" t="str">
        <f t="shared" si="6"/>
        <v/>
      </c>
      <c r="W152" s="93" t="str">
        <f t="shared" si="5"/>
        <v/>
      </c>
    </row>
    <row r="153" spans="1:23" ht="21.75" customHeight="1">
      <c r="A153" s="82">
        <v>111</v>
      </c>
      <c r="B153" s="40" t="s">
        <v>76</v>
      </c>
      <c r="C153" s="59"/>
      <c r="D153" s="60" t="s">
        <v>77</v>
      </c>
      <c r="E153" s="59"/>
      <c r="F153" s="60" t="s">
        <v>30</v>
      </c>
      <c r="G153" s="64"/>
      <c r="H153" s="60" t="s">
        <v>31</v>
      </c>
      <c r="I153" s="61"/>
      <c r="J153" s="62" t="s">
        <v>67</v>
      </c>
      <c r="K153" s="59"/>
      <c r="L153" s="33" t="s">
        <v>70</v>
      </c>
      <c r="M153" s="33"/>
      <c r="N153" s="131" t="str">
        <f t="shared" si="7"/>
        <v/>
      </c>
      <c r="O153" s="132"/>
      <c r="P153" s="133"/>
      <c r="V153" s="107" t="str">
        <f t="shared" si="6"/>
        <v/>
      </c>
      <c r="W153" s="93" t="str">
        <f t="shared" si="5"/>
        <v/>
      </c>
    </row>
    <row r="154" spans="1:23" ht="21.75" customHeight="1">
      <c r="A154" s="82">
        <v>112</v>
      </c>
      <c r="B154" s="40" t="s">
        <v>76</v>
      </c>
      <c r="C154" s="59"/>
      <c r="D154" s="60" t="s">
        <v>77</v>
      </c>
      <c r="E154" s="59"/>
      <c r="F154" s="63" t="s">
        <v>63</v>
      </c>
      <c r="G154" s="64"/>
      <c r="H154" s="63" t="s">
        <v>31</v>
      </c>
      <c r="I154" s="61"/>
      <c r="J154" s="65" t="s">
        <v>79</v>
      </c>
      <c r="K154" s="59"/>
      <c r="L154" s="32" t="s">
        <v>70</v>
      </c>
      <c r="M154" s="32"/>
      <c r="N154" s="134" t="str">
        <f t="shared" si="7"/>
        <v/>
      </c>
      <c r="O154" s="135"/>
      <c r="P154" s="136"/>
      <c r="V154" s="107" t="str">
        <f t="shared" si="6"/>
        <v/>
      </c>
      <c r="W154" s="93" t="str">
        <f t="shared" si="5"/>
        <v/>
      </c>
    </row>
    <row r="155" spans="1:23" ht="21.75" customHeight="1">
      <c r="A155" s="82">
        <v>113</v>
      </c>
      <c r="B155" s="40" t="s">
        <v>76</v>
      </c>
      <c r="C155" s="59"/>
      <c r="D155" s="60" t="s">
        <v>77</v>
      </c>
      <c r="E155" s="59"/>
      <c r="F155" s="63" t="s">
        <v>62</v>
      </c>
      <c r="G155" s="64"/>
      <c r="H155" s="63" t="s">
        <v>64</v>
      </c>
      <c r="I155" s="61"/>
      <c r="J155" s="65" t="s">
        <v>67</v>
      </c>
      <c r="K155" s="59"/>
      <c r="L155" s="32" t="s">
        <v>70</v>
      </c>
      <c r="M155" s="32"/>
      <c r="N155" s="131" t="str">
        <f t="shared" si="7"/>
        <v/>
      </c>
      <c r="O155" s="132"/>
      <c r="P155" s="133"/>
      <c r="U155" s="49"/>
      <c r="V155" s="107" t="str">
        <f t="shared" si="6"/>
        <v/>
      </c>
      <c r="W155" s="93" t="str">
        <f t="shared" si="5"/>
        <v/>
      </c>
    </row>
    <row r="156" spans="1:23" ht="21.75" customHeight="1">
      <c r="A156" s="82">
        <v>114</v>
      </c>
      <c r="B156" s="40" t="s">
        <v>76</v>
      </c>
      <c r="C156" s="59"/>
      <c r="D156" s="60" t="s">
        <v>77</v>
      </c>
      <c r="E156" s="59"/>
      <c r="F156" s="63" t="s">
        <v>62</v>
      </c>
      <c r="G156" s="64"/>
      <c r="H156" s="63" t="s">
        <v>64</v>
      </c>
      <c r="I156" s="61"/>
      <c r="J156" s="65" t="s">
        <v>79</v>
      </c>
      <c r="K156" s="59"/>
      <c r="L156" s="32" t="s">
        <v>70</v>
      </c>
      <c r="M156" s="32"/>
      <c r="N156" s="134" t="str">
        <f t="shared" si="7"/>
        <v/>
      </c>
      <c r="O156" s="135"/>
      <c r="P156" s="136"/>
      <c r="U156" s="49"/>
      <c r="V156" s="107" t="str">
        <f t="shared" si="6"/>
        <v/>
      </c>
      <c r="W156" s="93" t="str">
        <f t="shared" si="5"/>
        <v/>
      </c>
    </row>
    <row r="157" spans="1:23" ht="21.75" customHeight="1">
      <c r="A157" s="82">
        <v>115</v>
      </c>
      <c r="B157" s="40" t="s">
        <v>76</v>
      </c>
      <c r="C157" s="59"/>
      <c r="D157" s="60" t="s">
        <v>77</v>
      </c>
      <c r="E157" s="59"/>
      <c r="F157" s="63" t="s">
        <v>62</v>
      </c>
      <c r="G157" s="64"/>
      <c r="H157" s="63" t="s">
        <v>64</v>
      </c>
      <c r="I157" s="61"/>
      <c r="J157" s="65" t="s">
        <v>67</v>
      </c>
      <c r="K157" s="59"/>
      <c r="L157" s="32" t="s">
        <v>70</v>
      </c>
      <c r="M157" s="32"/>
      <c r="N157" s="131" t="str">
        <f t="shared" si="7"/>
        <v/>
      </c>
      <c r="O157" s="132"/>
      <c r="P157" s="133"/>
      <c r="V157" s="107" t="str">
        <f t="shared" si="6"/>
        <v/>
      </c>
      <c r="W157" s="93" t="str">
        <f t="shared" si="5"/>
        <v/>
      </c>
    </row>
    <row r="158" spans="1:23" ht="21.75" customHeight="1">
      <c r="A158" s="82">
        <v>116</v>
      </c>
      <c r="B158" s="40" t="s">
        <v>76</v>
      </c>
      <c r="C158" s="59"/>
      <c r="D158" s="60" t="s">
        <v>77</v>
      </c>
      <c r="E158" s="59"/>
      <c r="F158" s="63" t="s">
        <v>62</v>
      </c>
      <c r="G158" s="64"/>
      <c r="H158" s="63" t="s">
        <v>64</v>
      </c>
      <c r="I158" s="61"/>
      <c r="J158" s="65" t="s">
        <v>79</v>
      </c>
      <c r="K158" s="59"/>
      <c r="L158" s="32" t="s">
        <v>70</v>
      </c>
      <c r="M158" s="32"/>
      <c r="N158" s="134" t="str">
        <f t="shared" si="7"/>
        <v/>
      </c>
      <c r="O158" s="135"/>
      <c r="P158" s="136"/>
      <c r="V158" s="107" t="str">
        <f t="shared" si="6"/>
        <v/>
      </c>
      <c r="W158" s="93" t="str">
        <f t="shared" si="5"/>
        <v/>
      </c>
    </row>
    <row r="159" spans="1:23" ht="21.75" customHeight="1">
      <c r="A159" s="82">
        <v>117</v>
      </c>
      <c r="B159" s="40" t="s">
        <v>76</v>
      </c>
      <c r="C159" s="59"/>
      <c r="D159" s="60" t="s">
        <v>77</v>
      </c>
      <c r="E159" s="59"/>
      <c r="F159" s="63" t="s">
        <v>62</v>
      </c>
      <c r="G159" s="64"/>
      <c r="H159" s="63" t="s">
        <v>64</v>
      </c>
      <c r="I159" s="61"/>
      <c r="J159" s="65" t="s">
        <v>67</v>
      </c>
      <c r="K159" s="59"/>
      <c r="L159" s="32" t="s">
        <v>70</v>
      </c>
      <c r="M159" s="32"/>
      <c r="N159" s="131" t="str">
        <f t="shared" si="7"/>
        <v/>
      </c>
      <c r="O159" s="132"/>
      <c r="P159" s="133"/>
      <c r="V159" s="107" t="str">
        <f t="shared" si="6"/>
        <v/>
      </c>
      <c r="W159" s="93" t="str">
        <f t="shared" si="5"/>
        <v/>
      </c>
    </row>
    <row r="160" spans="1:23" ht="21.75" customHeight="1">
      <c r="A160" s="82">
        <v>118</v>
      </c>
      <c r="B160" s="40" t="s">
        <v>76</v>
      </c>
      <c r="C160" s="59"/>
      <c r="D160" s="60" t="s">
        <v>77</v>
      </c>
      <c r="E160" s="59"/>
      <c r="F160" s="63" t="s">
        <v>62</v>
      </c>
      <c r="G160" s="64"/>
      <c r="H160" s="63" t="s">
        <v>64</v>
      </c>
      <c r="I160" s="61"/>
      <c r="J160" s="65" t="s">
        <v>79</v>
      </c>
      <c r="K160" s="59"/>
      <c r="L160" s="32" t="s">
        <v>70</v>
      </c>
      <c r="M160" s="32"/>
      <c r="N160" s="134" t="str">
        <f t="shared" si="7"/>
        <v/>
      </c>
      <c r="O160" s="135"/>
      <c r="P160" s="136"/>
      <c r="V160" s="107" t="str">
        <f t="shared" si="6"/>
        <v/>
      </c>
      <c r="W160" s="93" t="str">
        <f t="shared" si="5"/>
        <v/>
      </c>
    </row>
    <row r="161" spans="1:23" ht="21.75" customHeight="1">
      <c r="A161" s="82">
        <v>119</v>
      </c>
      <c r="B161" s="40" t="s">
        <v>76</v>
      </c>
      <c r="C161" s="59"/>
      <c r="D161" s="60" t="s">
        <v>77</v>
      </c>
      <c r="E161" s="59"/>
      <c r="F161" s="63" t="s">
        <v>62</v>
      </c>
      <c r="G161" s="64"/>
      <c r="H161" s="63" t="s">
        <v>64</v>
      </c>
      <c r="I161" s="61"/>
      <c r="J161" s="65" t="s">
        <v>67</v>
      </c>
      <c r="K161" s="59"/>
      <c r="L161" s="32" t="s">
        <v>70</v>
      </c>
      <c r="M161" s="32"/>
      <c r="N161" s="131" t="str">
        <f t="shared" si="7"/>
        <v/>
      </c>
      <c r="O161" s="132"/>
      <c r="P161" s="133"/>
      <c r="V161" s="107" t="str">
        <f t="shared" si="6"/>
        <v/>
      </c>
      <c r="W161" s="93" t="str">
        <f t="shared" si="5"/>
        <v/>
      </c>
    </row>
    <row r="162" spans="1:23" ht="21.75" customHeight="1">
      <c r="A162" s="82">
        <v>120</v>
      </c>
      <c r="B162" s="40" t="s">
        <v>76</v>
      </c>
      <c r="C162" s="59"/>
      <c r="D162" s="60" t="s">
        <v>77</v>
      </c>
      <c r="E162" s="59"/>
      <c r="F162" s="63" t="s">
        <v>62</v>
      </c>
      <c r="G162" s="64"/>
      <c r="H162" s="63" t="s">
        <v>64</v>
      </c>
      <c r="I162" s="61"/>
      <c r="J162" s="65" t="s">
        <v>67</v>
      </c>
      <c r="K162" s="59"/>
      <c r="L162" s="32" t="s">
        <v>70</v>
      </c>
      <c r="M162" s="32"/>
      <c r="N162" s="134" t="str">
        <f t="shared" si="7"/>
        <v/>
      </c>
      <c r="O162" s="135"/>
      <c r="P162" s="136"/>
      <c r="V162" s="107" t="str">
        <f t="shared" si="6"/>
        <v/>
      </c>
      <c r="W162" s="93" t="str">
        <f t="shared" si="5"/>
        <v/>
      </c>
    </row>
    <row r="163" spans="1:23" ht="21.75" customHeight="1">
      <c r="A163" s="82">
        <v>121</v>
      </c>
      <c r="B163" s="40" t="s">
        <v>76</v>
      </c>
      <c r="C163" s="59"/>
      <c r="D163" s="60" t="s">
        <v>77</v>
      </c>
      <c r="E163" s="59"/>
      <c r="F163" s="63" t="s">
        <v>62</v>
      </c>
      <c r="G163" s="64"/>
      <c r="H163" s="63" t="s">
        <v>64</v>
      </c>
      <c r="I163" s="61"/>
      <c r="J163" s="65" t="s">
        <v>67</v>
      </c>
      <c r="K163" s="59"/>
      <c r="L163" s="32" t="s">
        <v>70</v>
      </c>
      <c r="M163" s="32"/>
      <c r="N163" s="131" t="str">
        <f t="shared" si="7"/>
        <v/>
      </c>
      <c r="O163" s="132"/>
      <c r="P163" s="133"/>
      <c r="V163" s="107" t="str">
        <f t="shared" si="6"/>
        <v/>
      </c>
      <c r="W163" s="93" t="str">
        <f t="shared" si="5"/>
        <v/>
      </c>
    </row>
    <row r="164" spans="1:23" ht="21.75" customHeight="1">
      <c r="A164" s="82">
        <v>122</v>
      </c>
      <c r="B164" s="40" t="s">
        <v>76</v>
      </c>
      <c r="C164" s="59"/>
      <c r="D164" s="60" t="s">
        <v>77</v>
      </c>
      <c r="E164" s="59"/>
      <c r="F164" s="63" t="s">
        <v>62</v>
      </c>
      <c r="G164" s="64"/>
      <c r="H164" s="63" t="s">
        <v>64</v>
      </c>
      <c r="I164" s="61"/>
      <c r="J164" s="65" t="s">
        <v>67</v>
      </c>
      <c r="K164" s="59"/>
      <c r="L164" s="32" t="s">
        <v>70</v>
      </c>
      <c r="M164" s="32"/>
      <c r="N164" s="134" t="str">
        <f t="shared" si="7"/>
        <v/>
      </c>
      <c r="O164" s="135"/>
      <c r="P164" s="136"/>
      <c r="V164" s="107" t="str">
        <f t="shared" si="6"/>
        <v/>
      </c>
      <c r="W164" s="93" t="str">
        <f t="shared" si="5"/>
        <v/>
      </c>
    </row>
    <row r="165" spans="1:23" ht="21.75" customHeight="1">
      <c r="A165" s="82">
        <v>123</v>
      </c>
      <c r="B165" s="40" t="s">
        <v>76</v>
      </c>
      <c r="C165" s="59"/>
      <c r="D165" s="60" t="s">
        <v>77</v>
      </c>
      <c r="E165" s="59"/>
      <c r="F165" s="63" t="s">
        <v>62</v>
      </c>
      <c r="G165" s="64"/>
      <c r="H165" s="63" t="s">
        <v>64</v>
      </c>
      <c r="I165" s="61"/>
      <c r="J165" s="65" t="s">
        <v>67</v>
      </c>
      <c r="K165" s="59"/>
      <c r="L165" s="32" t="s">
        <v>70</v>
      </c>
      <c r="M165" s="32"/>
      <c r="N165" s="131" t="str">
        <f t="shared" si="7"/>
        <v/>
      </c>
      <c r="O165" s="132"/>
      <c r="P165" s="133"/>
      <c r="V165" s="107" t="str">
        <f t="shared" si="6"/>
        <v/>
      </c>
      <c r="W165" s="93" t="str">
        <f t="shared" si="5"/>
        <v/>
      </c>
    </row>
    <row r="166" spans="1:23" ht="21.75" customHeight="1">
      <c r="A166" s="82">
        <v>124</v>
      </c>
      <c r="B166" s="40" t="s">
        <v>76</v>
      </c>
      <c r="C166" s="59"/>
      <c r="D166" s="60" t="s">
        <v>77</v>
      </c>
      <c r="E166" s="59"/>
      <c r="F166" s="63" t="s">
        <v>62</v>
      </c>
      <c r="G166" s="64"/>
      <c r="H166" s="63" t="s">
        <v>64</v>
      </c>
      <c r="I166" s="61"/>
      <c r="J166" s="65" t="s">
        <v>67</v>
      </c>
      <c r="K166" s="59"/>
      <c r="L166" s="32" t="s">
        <v>70</v>
      </c>
      <c r="M166" s="32"/>
      <c r="N166" s="134" t="str">
        <f t="shared" si="7"/>
        <v/>
      </c>
      <c r="O166" s="135"/>
      <c r="P166" s="136"/>
      <c r="V166" s="107" t="str">
        <f t="shared" si="6"/>
        <v/>
      </c>
      <c r="W166" s="93" t="str">
        <f t="shared" si="5"/>
        <v/>
      </c>
    </row>
    <row r="167" spans="1:23" ht="21.75" customHeight="1">
      <c r="A167" s="82">
        <v>125</v>
      </c>
      <c r="B167" s="40" t="s">
        <v>76</v>
      </c>
      <c r="C167" s="59"/>
      <c r="D167" s="60" t="s">
        <v>77</v>
      </c>
      <c r="E167" s="59"/>
      <c r="F167" s="63" t="s">
        <v>62</v>
      </c>
      <c r="G167" s="64"/>
      <c r="H167" s="63" t="s">
        <v>64</v>
      </c>
      <c r="I167" s="61"/>
      <c r="J167" s="65" t="s">
        <v>67</v>
      </c>
      <c r="K167" s="59"/>
      <c r="L167" s="32" t="s">
        <v>70</v>
      </c>
      <c r="M167" s="32"/>
      <c r="N167" s="131" t="str">
        <f t="shared" si="7"/>
        <v/>
      </c>
      <c r="O167" s="132"/>
      <c r="P167" s="133"/>
      <c r="V167" s="107" t="str">
        <f t="shared" si="6"/>
        <v/>
      </c>
      <c r="W167" s="93" t="str">
        <f t="shared" si="5"/>
        <v/>
      </c>
    </row>
    <row r="168" spans="1:23" ht="21.75" customHeight="1">
      <c r="A168" s="82">
        <v>126</v>
      </c>
      <c r="B168" s="40" t="s">
        <v>76</v>
      </c>
      <c r="C168" s="59"/>
      <c r="D168" s="60" t="s">
        <v>77</v>
      </c>
      <c r="E168" s="59"/>
      <c r="F168" s="63" t="s">
        <v>62</v>
      </c>
      <c r="G168" s="64"/>
      <c r="H168" s="63" t="s">
        <v>64</v>
      </c>
      <c r="I168" s="61"/>
      <c r="J168" s="65" t="s">
        <v>67</v>
      </c>
      <c r="K168" s="59"/>
      <c r="L168" s="32" t="s">
        <v>70</v>
      </c>
      <c r="M168" s="32"/>
      <c r="N168" s="134" t="str">
        <f t="shared" si="7"/>
        <v/>
      </c>
      <c r="O168" s="135"/>
      <c r="P168" s="136"/>
      <c r="V168" s="107" t="str">
        <f t="shared" si="6"/>
        <v/>
      </c>
      <c r="W168" s="93" t="str">
        <f t="shared" si="5"/>
        <v/>
      </c>
    </row>
    <row r="169" spans="1:23" ht="21.75" customHeight="1">
      <c r="A169" s="82">
        <v>127</v>
      </c>
      <c r="B169" s="40" t="s">
        <v>76</v>
      </c>
      <c r="C169" s="59"/>
      <c r="D169" s="60" t="s">
        <v>77</v>
      </c>
      <c r="E169" s="59"/>
      <c r="F169" s="63" t="s">
        <v>62</v>
      </c>
      <c r="G169" s="64"/>
      <c r="H169" s="63" t="s">
        <v>64</v>
      </c>
      <c r="I169" s="61"/>
      <c r="J169" s="65" t="s">
        <v>67</v>
      </c>
      <c r="K169" s="59"/>
      <c r="L169" s="32" t="s">
        <v>70</v>
      </c>
      <c r="M169" s="32"/>
      <c r="N169" s="131" t="str">
        <f t="shared" si="7"/>
        <v/>
      </c>
      <c r="O169" s="132"/>
      <c r="P169" s="133"/>
      <c r="V169" s="107" t="str">
        <f t="shared" si="6"/>
        <v/>
      </c>
      <c r="W169" s="93" t="str">
        <f t="shared" si="5"/>
        <v/>
      </c>
    </row>
    <row r="170" spans="1:23" ht="21.75" customHeight="1">
      <c r="A170" s="82">
        <v>128</v>
      </c>
      <c r="B170" s="40" t="s">
        <v>76</v>
      </c>
      <c r="C170" s="59"/>
      <c r="D170" s="60" t="s">
        <v>77</v>
      </c>
      <c r="E170" s="59"/>
      <c r="F170" s="63" t="s">
        <v>62</v>
      </c>
      <c r="G170" s="64"/>
      <c r="H170" s="63" t="s">
        <v>64</v>
      </c>
      <c r="I170" s="61"/>
      <c r="J170" s="65" t="s">
        <v>67</v>
      </c>
      <c r="K170" s="59"/>
      <c r="L170" s="32" t="s">
        <v>70</v>
      </c>
      <c r="M170" s="32"/>
      <c r="N170" s="134" t="str">
        <f t="shared" si="7"/>
        <v/>
      </c>
      <c r="O170" s="135"/>
      <c r="P170" s="136"/>
      <c r="V170" s="107" t="str">
        <f t="shared" si="6"/>
        <v/>
      </c>
      <c r="W170" s="93" t="str">
        <f t="shared" si="5"/>
        <v/>
      </c>
    </row>
    <row r="171" spans="1:23" ht="21.75" customHeight="1">
      <c r="A171" s="82">
        <v>129</v>
      </c>
      <c r="B171" s="40" t="s">
        <v>76</v>
      </c>
      <c r="C171" s="59"/>
      <c r="D171" s="60" t="s">
        <v>77</v>
      </c>
      <c r="E171" s="59"/>
      <c r="F171" s="63" t="s">
        <v>62</v>
      </c>
      <c r="G171" s="64"/>
      <c r="H171" s="63" t="s">
        <v>64</v>
      </c>
      <c r="I171" s="61"/>
      <c r="J171" s="65" t="s">
        <v>67</v>
      </c>
      <c r="K171" s="59"/>
      <c r="L171" s="32" t="s">
        <v>70</v>
      </c>
      <c r="M171" s="32"/>
      <c r="N171" s="131" t="str">
        <f t="shared" ref="N171:N202" si="8">IF(V171="","",IF(COUNTIF($V$43:$V$202,V171)&gt;1,"重複した接種年月日が含まれます",""))</f>
        <v/>
      </c>
      <c r="O171" s="132"/>
      <c r="P171" s="133"/>
      <c r="V171" s="107" t="str">
        <f t="shared" si="6"/>
        <v/>
      </c>
      <c r="W171" s="93" t="str">
        <f t="shared" si="5"/>
        <v/>
      </c>
    </row>
    <row r="172" spans="1:23" ht="21.75" customHeight="1">
      <c r="A172" s="82">
        <v>130</v>
      </c>
      <c r="B172" s="40" t="s">
        <v>76</v>
      </c>
      <c r="C172" s="59"/>
      <c r="D172" s="60" t="s">
        <v>77</v>
      </c>
      <c r="E172" s="59"/>
      <c r="F172" s="63" t="s">
        <v>62</v>
      </c>
      <c r="G172" s="64"/>
      <c r="H172" s="63" t="s">
        <v>64</v>
      </c>
      <c r="I172" s="61"/>
      <c r="J172" s="65" t="s">
        <v>67</v>
      </c>
      <c r="K172" s="59"/>
      <c r="L172" s="32" t="s">
        <v>70</v>
      </c>
      <c r="M172" s="32"/>
      <c r="N172" s="134" t="str">
        <f t="shared" si="8"/>
        <v/>
      </c>
      <c r="O172" s="135"/>
      <c r="P172" s="136"/>
      <c r="V172" s="107" t="str">
        <f t="shared" si="6"/>
        <v/>
      </c>
      <c r="W172" s="93" t="str">
        <f t="shared" si="5"/>
        <v/>
      </c>
    </row>
    <row r="173" spans="1:23" ht="21.75" customHeight="1">
      <c r="A173" s="82">
        <v>131</v>
      </c>
      <c r="B173" s="40" t="s">
        <v>76</v>
      </c>
      <c r="C173" s="59"/>
      <c r="D173" s="60" t="s">
        <v>77</v>
      </c>
      <c r="E173" s="59"/>
      <c r="F173" s="60" t="s">
        <v>30</v>
      </c>
      <c r="G173" s="64"/>
      <c r="H173" s="60" t="s">
        <v>31</v>
      </c>
      <c r="I173" s="61"/>
      <c r="J173" s="62" t="s">
        <v>67</v>
      </c>
      <c r="K173" s="59"/>
      <c r="L173" s="33" t="s">
        <v>70</v>
      </c>
      <c r="M173" s="33"/>
      <c r="N173" s="131" t="str">
        <f t="shared" si="8"/>
        <v/>
      </c>
      <c r="O173" s="132"/>
      <c r="P173" s="133"/>
      <c r="V173" s="107" t="str">
        <f t="shared" si="6"/>
        <v/>
      </c>
      <c r="W173" s="93" t="str">
        <f t="shared" ref="W173:W202" si="9">IF(AND(E173="",G173="",I173="",K173=""),"",IF(OR(,E173="",G173="",I173="",K173=""),"未入力項目あり",""))</f>
        <v/>
      </c>
    </row>
    <row r="174" spans="1:23" ht="21.75" customHeight="1">
      <c r="A174" s="82">
        <v>132</v>
      </c>
      <c r="B174" s="40" t="s">
        <v>76</v>
      </c>
      <c r="C174" s="59"/>
      <c r="D174" s="60" t="s">
        <v>77</v>
      </c>
      <c r="E174" s="59"/>
      <c r="F174" s="63" t="s">
        <v>63</v>
      </c>
      <c r="G174" s="64"/>
      <c r="H174" s="63" t="s">
        <v>31</v>
      </c>
      <c r="I174" s="61"/>
      <c r="J174" s="65" t="s">
        <v>79</v>
      </c>
      <c r="K174" s="59"/>
      <c r="L174" s="32" t="s">
        <v>70</v>
      </c>
      <c r="M174" s="32"/>
      <c r="N174" s="134" t="str">
        <f t="shared" si="8"/>
        <v/>
      </c>
      <c r="O174" s="135"/>
      <c r="P174" s="136"/>
      <c r="V174" s="107" t="str">
        <f t="shared" ref="V174:V202" si="10">IF(C174="","",IF(E174="","",IF(G174="","",IF(K174="","",C174&amp;E174&amp;G174&amp;K174))))</f>
        <v/>
      </c>
      <c r="W174" s="93" t="str">
        <f t="shared" si="9"/>
        <v/>
      </c>
    </row>
    <row r="175" spans="1:23" ht="21.75" customHeight="1">
      <c r="A175" s="82">
        <v>133</v>
      </c>
      <c r="B175" s="40" t="s">
        <v>76</v>
      </c>
      <c r="C175" s="59"/>
      <c r="D175" s="60" t="s">
        <v>77</v>
      </c>
      <c r="E175" s="59"/>
      <c r="F175" s="63" t="s">
        <v>62</v>
      </c>
      <c r="G175" s="64"/>
      <c r="H175" s="63" t="s">
        <v>64</v>
      </c>
      <c r="I175" s="61"/>
      <c r="J175" s="65" t="s">
        <v>67</v>
      </c>
      <c r="K175" s="59"/>
      <c r="L175" s="32" t="s">
        <v>70</v>
      </c>
      <c r="M175" s="32"/>
      <c r="N175" s="131" t="str">
        <f t="shared" si="8"/>
        <v/>
      </c>
      <c r="O175" s="132"/>
      <c r="P175" s="133"/>
      <c r="U175" s="49"/>
      <c r="V175" s="107" t="str">
        <f t="shared" si="10"/>
        <v/>
      </c>
      <c r="W175" s="93" t="str">
        <f t="shared" si="9"/>
        <v/>
      </c>
    </row>
    <row r="176" spans="1:23" ht="21.75" customHeight="1">
      <c r="A176" s="82">
        <v>134</v>
      </c>
      <c r="B176" s="40" t="s">
        <v>76</v>
      </c>
      <c r="C176" s="59"/>
      <c r="D176" s="60" t="s">
        <v>77</v>
      </c>
      <c r="E176" s="59"/>
      <c r="F176" s="63" t="s">
        <v>62</v>
      </c>
      <c r="G176" s="64"/>
      <c r="H176" s="63" t="s">
        <v>64</v>
      </c>
      <c r="I176" s="61"/>
      <c r="J176" s="65" t="s">
        <v>79</v>
      </c>
      <c r="K176" s="59"/>
      <c r="L176" s="32" t="s">
        <v>70</v>
      </c>
      <c r="M176" s="32"/>
      <c r="N176" s="134" t="str">
        <f t="shared" si="8"/>
        <v/>
      </c>
      <c r="O176" s="135"/>
      <c r="P176" s="136"/>
      <c r="U176" s="49"/>
      <c r="V176" s="107" t="str">
        <f t="shared" si="10"/>
        <v/>
      </c>
      <c r="W176" s="93" t="str">
        <f t="shared" si="9"/>
        <v/>
      </c>
    </row>
    <row r="177" spans="1:23" ht="21.75" customHeight="1">
      <c r="A177" s="82">
        <v>135</v>
      </c>
      <c r="B177" s="40" t="s">
        <v>76</v>
      </c>
      <c r="C177" s="59"/>
      <c r="D177" s="60" t="s">
        <v>77</v>
      </c>
      <c r="E177" s="59"/>
      <c r="F177" s="63" t="s">
        <v>62</v>
      </c>
      <c r="G177" s="64"/>
      <c r="H177" s="63" t="s">
        <v>64</v>
      </c>
      <c r="I177" s="61"/>
      <c r="J177" s="65" t="s">
        <v>67</v>
      </c>
      <c r="K177" s="59"/>
      <c r="L177" s="32" t="s">
        <v>70</v>
      </c>
      <c r="M177" s="32"/>
      <c r="N177" s="131" t="str">
        <f t="shared" si="8"/>
        <v/>
      </c>
      <c r="O177" s="132"/>
      <c r="P177" s="133"/>
      <c r="V177" s="107" t="str">
        <f t="shared" si="10"/>
        <v/>
      </c>
      <c r="W177" s="93" t="str">
        <f t="shared" si="9"/>
        <v/>
      </c>
    </row>
    <row r="178" spans="1:23" ht="21.75" customHeight="1">
      <c r="A178" s="82">
        <v>136</v>
      </c>
      <c r="B178" s="40" t="s">
        <v>76</v>
      </c>
      <c r="C178" s="59"/>
      <c r="D178" s="60" t="s">
        <v>77</v>
      </c>
      <c r="E178" s="59"/>
      <c r="F178" s="63" t="s">
        <v>62</v>
      </c>
      <c r="G178" s="64"/>
      <c r="H178" s="63" t="s">
        <v>64</v>
      </c>
      <c r="I178" s="61"/>
      <c r="J178" s="65" t="s">
        <v>79</v>
      </c>
      <c r="K178" s="59"/>
      <c r="L178" s="32" t="s">
        <v>70</v>
      </c>
      <c r="M178" s="32"/>
      <c r="N178" s="134" t="str">
        <f t="shared" si="8"/>
        <v/>
      </c>
      <c r="O178" s="135"/>
      <c r="P178" s="136"/>
      <c r="V178" s="107" t="str">
        <f t="shared" si="10"/>
        <v/>
      </c>
      <c r="W178" s="93" t="str">
        <f t="shared" si="9"/>
        <v/>
      </c>
    </row>
    <row r="179" spans="1:23" ht="21.75" customHeight="1">
      <c r="A179" s="82">
        <v>137</v>
      </c>
      <c r="B179" s="40" t="s">
        <v>76</v>
      </c>
      <c r="C179" s="59"/>
      <c r="D179" s="60" t="s">
        <v>77</v>
      </c>
      <c r="E179" s="59"/>
      <c r="F179" s="63" t="s">
        <v>62</v>
      </c>
      <c r="G179" s="64"/>
      <c r="H179" s="63" t="s">
        <v>64</v>
      </c>
      <c r="I179" s="61"/>
      <c r="J179" s="65" t="s">
        <v>67</v>
      </c>
      <c r="K179" s="59"/>
      <c r="L179" s="32" t="s">
        <v>70</v>
      </c>
      <c r="M179" s="32"/>
      <c r="N179" s="131" t="str">
        <f t="shared" si="8"/>
        <v/>
      </c>
      <c r="O179" s="132"/>
      <c r="P179" s="133"/>
      <c r="V179" s="107" t="str">
        <f t="shared" si="10"/>
        <v/>
      </c>
      <c r="W179" s="93" t="str">
        <f t="shared" si="9"/>
        <v/>
      </c>
    </row>
    <row r="180" spans="1:23" ht="21.75" customHeight="1">
      <c r="A180" s="82">
        <v>138</v>
      </c>
      <c r="B180" s="40" t="s">
        <v>76</v>
      </c>
      <c r="C180" s="59"/>
      <c r="D180" s="60" t="s">
        <v>77</v>
      </c>
      <c r="E180" s="59"/>
      <c r="F180" s="63" t="s">
        <v>62</v>
      </c>
      <c r="G180" s="64"/>
      <c r="H180" s="63" t="s">
        <v>64</v>
      </c>
      <c r="I180" s="61"/>
      <c r="J180" s="65" t="s">
        <v>79</v>
      </c>
      <c r="K180" s="59"/>
      <c r="L180" s="32" t="s">
        <v>70</v>
      </c>
      <c r="M180" s="32"/>
      <c r="N180" s="134" t="str">
        <f t="shared" si="8"/>
        <v/>
      </c>
      <c r="O180" s="135"/>
      <c r="P180" s="136"/>
      <c r="V180" s="107" t="str">
        <f t="shared" si="10"/>
        <v/>
      </c>
      <c r="W180" s="93" t="str">
        <f t="shared" si="9"/>
        <v/>
      </c>
    </row>
    <row r="181" spans="1:23" ht="21.75" customHeight="1">
      <c r="A181" s="82">
        <v>139</v>
      </c>
      <c r="B181" s="40" t="s">
        <v>76</v>
      </c>
      <c r="C181" s="59"/>
      <c r="D181" s="60" t="s">
        <v>77</v>
      </c>
      <c r="E181" s="59"/>
      <c r="F181" s="63" t="s">
        <v>62</v>
      </c>
      <c r="G181" s="64"/>
      <c r="H181" s="63" t="s">
        <v>64</v>
      </c>
      <c r="I181" s="61"/>
      <c r="J181" s="65" t="s">
        <v>67</v>
      </c>
      <c r="K181" s="59"/>
      <c r="L181" s="32" t="s">
        <v>70</v>
      </c>
      <c r="M181" s="32"/>
      <c r="N181" s="131" t="str">
        <f t="shared" si="8"/>
        <v/>
      </c>
      <c r="O181" s="132"/>
      <c r="P181" s="133"/>
      <c r="V181" s="107" t="str">
        <f t="shared" si="10"/>
        <v/>
      </c>
      <c r="W181" s="93" t="str">
        <f t="shared" si="9"/>
        <v/>
      </c>
    </row>
    <row r="182" spans="1:23" ht="21.75" customHeight="1">
      <c r="A182" s="82">
        <v>140</v>
      </c>
      <c r="B182" s="40" t="s">
        <v>76</v>
      </c>
      <c r="C182" s="59"/>
      <c r="D182" s="60" t="s">
        <v>77</v>
      </c>
      <c r="E182" s="59"/>
      <c r="F182" s="63" t="s">
        <v>62</v>
      </c>
      <c r="G182" s="64"/>
      <c r="H182" s="63" t="s">
        <v>64</v>
      </c>
      <c r="I182" s="61"/>
      <c r="J182" s="65" t="s">
        <v>67</v>
      </c>
      <c r="K182" s="59"/>
      <c r="L182" s="32" t="s">
        <v>70</v>
      </c>
      <c r="M182" s="32"/>
      <c r="N182" s="134" t="str">
        <f t="shared" si="8"/>
        <v/>
      </c>
      <c r="O182" s="135"/>
      <c r="P182" s="136"/>
      <c r="V182" s="107" t="str">
        <f t="shared" si="10"/>
        <v/>
      </c>
      <c r="W182" s="93" t="str">
        <f t="shared" si="9"/>
        <v/>
      </c>
    </row>
    <row r="183" spans="1:23" ht="21.75" customHeight="1">
      <c r="A183" s="82">
        <v>141</v>
      </c>
      <c r="B183" s="40" t="s">
        <v>76</v>
      </c>
      <c r="C183" s="59"/>
      <c r="D183" s="60" t="s">
        <v>77</v>
      </c>
      <c r="E183" s="59"/>
      <c r="F183" s="63" t="s">
        <v>62</v>
      </c>
      <c r="G183" s="64"/>
      <c r="H183" s="63" t="s">
        <v>64</v>
      </c>
      <c r="I183" s="61"/>
      <c r="J183" s="65" t="s">
        <v>67</v>
      </c>
      <c r="K183" s="59"/>
      <c r="L183" s="32" t="s">
        <v>70</v>
      </c>
      <c r="M183" s="32"/>
      <c r="N183" s="131" t="str">
        <f t="shared" si="8"/>
        <v/>
      </c>
      <c r="O183" s="132"/>
      <c r="P183" s="133"/>
      <c r="V183" s="107" t="str">
        <f t="shared" si="10"/>
        <v/>
      </c>
      <c r="W183" s="93" t="str">
        <f t="shared" si="9"/>
        <v/>
      </c>
    </row>
    <row r="184" spans="1:23" ht="21.75" customHeight="1">
      <c r="A184" s="82">
        <v>142</v>
      </c>
      <c r="B184" s="40" t="s">
        <v>76</v>
      </c>
      <c r="C184" s="59"/>
      <c r="D184" s="60" t="s">
        <v>77</v>
      </c>
      <c r="E184" s="59"/>
      <c r="F184" s="63" t="s">
        <v>62</v>
      </c>
      <c r="G184" s="64"/>
      <c r="H184" s="63" t="s">
        <v>64</v>
      </c>
      <c r="I184" s="61"/>
      <c r="J184" s="65" t="s">
        <v>67</v>
      </c>
      <c r="K184" s="59"/>
      <c r="L184" s="32" t="s">
        <v>70</v>
      </c>
      <c r="M184" s="32"/>
      <c r="N184" s="134" t="str">
        <f t="shared" si="8"/>
        <v/>
      </c>
      <c r="O184" s="135"/>
      <c r="P184" s="136"/>
      <c r="V184" s="107" t="str">
        <f t="shared" si="10"/>
        <v/>
      </c>
      <c r="W184" s="93" t="str">
        <f t="shared" si="9"/>
        <v/>
      </c>
    </row>
    <row r="185" spans="1:23" ht="21.75" customHeight="1">
      <c r="A185" s="82">
        <v>143</v>
      </c>
      <c r="B185" s="40" t="s">
        <v>76</v>
      </c>
      <c r="C185" s="59"/>
      <c r="D185" s="60" t="s">
        <v>77</v>
      </c>
      <c r="E185" s="59"/>
      <c r="F185" s="63" t="s">
        <v>62</v>
      </c>
      <c r="G185" s="64"/>
      <c r="H185" s="63" t="s">
        <v>64</v>
      </c>
      <c r="I185" s="61"/>
      <c r="J185" s="65" t="s">
        <v>67</v>
      </c>
      <c r="K185" s="59"/>
      <c r="L185" s="32" t="s">
        <v>70</v>
      </c>
      <c r="M185" s="32"/>
      <c r="N185" s="131" t="str">
        <f t="shared" si="8"/>
        <v/>
      </c>
      <c r="O185" s="132"/>
      <c r="P185" s="133"/>
      <c r="V185" s="107" t="str">
        <f t="shared" si="10"/>
        <v/>
      </c>
      <c r="W185" s="93" t="str">
        <f t="shared" si="9"/>
        <v/>
      </c>
    </row>
    <row r="186" spans="1:23" ht="21.75" customHeight="1">
      <c r="A186" s="82">
        <v>144</v>
      </c>
      <c r="B186" s="40" t="s">
        <v>76</v>
      </c>
      <c r="C186" s="59"/>
      <c r="D186" s="60" t="s">
        <v>77</v>
      </c>
      <c r="E186" s="59"/>
      <c r="F186" s="63" t="s">
        <v>62</v>
      </c>
      <c r="G186" s="64"/>
      <c r="H186" s="63" t="s">
        <v>64</v>
      </c>
      <c r="I186" s="61"/>
      <c r="J186" s="65" t="s">
        <v>67</v>
      </c>
      <c r="K186" s="59"/>
      <c r="L186" s="32" t="s">
        <v>70</v>
      </c>
      <c r="M186" s="32"/>
      <c r="N186" s="134" t="str">
        <f t="shared" si="8"/>
        <v/>
      </c>
      <c r="O186" s="135"/>
      <c r="P186" s="136"/>
      <c r="V186" s="107" t="str">
        <f t="shared" si="10"/>
        <v/>
      </c>
      <c r="W186" s="93" t="str">
        <f t="shared" si="9"/>
        <v/>
      </c>
    </row>
    <row r="187" spans="1:23" ht="21.75" customHeight="1">
      <c r="A187" s="82">
        <v>145</v>
      </c>
      <c r="B187" s="40" t="s">
        <v>76</v>
      </c>
      <c r="C187" s="59"/>
      <c r="D187" s="60" t="s">
        <v>77</v>
      </c>
      <c r="E187" s="59"/>
      <c r="F187" s="63" t="s">
        <v>62</v>
      </c>
      <c r="G187" s="64"/>
      <c r="H187" s="63" t="s">
        <v>64</v>
      </c>
      <c r="I187" s="61"/>
      <c r="J187" s="65" t="s">
        <v>67</v>
      </c>
      <c r="K187" s="59"/>
      <c r="L187" s="32" t="s">
        <v>70</v>
      </c>
      <c r="M187" s="32"/>
      <c r="N187" s="131" t="str">
        <f t="shared" si="8"/>
        <v/>
      </c>
      <c r="O187" s="132"/>
      <c r="P187" s="133"/>
      <c r="V187" s="107" t="str">
        <f t="shared" si="10"/>
        <v/>
      </c>
      <c r="W187" s="93" t="str">
        <f t="shared" si="9"/>
        <v/>
      </c>
    </row>
    <row r="188" spans="1:23" ht="21.75" customHeight="1">
      <c r="A188" s="82">
        <v>146</v>
      </c>
      <c r="B188" s="40" t="s">
        <v>76</v>
      </c>
      <c r="C188" s="59"/>
      <c r="D188" s="60" t="s">
        <v>77</v>
      </c>
      <c r="E188" s="59"/>
      <c r="F188" s="63" t="s">
        <v>62</v>
      </c>
      <c r="G188" s="59"/>
      <c r="H188" s="63" t="s">
        <v>64</v>
      </c>
      <c r="I188" s="61"/>
      <c r="J188" s="65" t="s">
        <v>67</v>
      </c>
      <c r="K188" s="59"/>
      <c r="L188" s="32" t="s">
        <v>70</v>
      </c>
      <c r="M188" s="32"/>
      <c r="N188" s="134" t="str">
        <f t="shared" si="8"/>
        <v/>
      </c>
      <c r="O188" s="135"/>
      <c r="P188" s="136"/>
      <c r="V188" s="107" t="str">
        <f t="shared" si="10"/>
        <v/>
      </c>
      <c r="W188" s="93" t="str">
        <f t="shared" si="9"/>
        <v/>
      </c>
    </row>
    <row r="189" spans="1:23" ht="21.75" customHeight="1">
      <c r="A189" s="82">
        <v>147</v>
      </c>
      <c r="B189" s="40" t="s">
        <v>76</v>
      </c>
      <c r="C189" s="59"/>
      <c r="D189" s="60" t="s">
        <v>77</v>
      </c>
      <c r="E189" s="59"/>
      <c r="F189" s="63" t="s">
        <v>62</v>
      </c>
      <c r="G189" s="64"/>
      <c r="H189" s="63" t="s">
        <v>64</v>
      </c>
      <c r="I189" s="61"/>
      <c r="J189" s="65" t="s">
        <v>67</v>
      </c>
      <c r="K189" s="59"/>
      <c r="L189" s="32" t="s">
        <v>70</v>
      </c>
      <c r="M189" s="32"/>
      <c r="N189" s="131" t="str">
        <f t="shared" si="8"/>
        <v/>
      </c>
      <c r="O189" s="132"/>
      <c r="P189" s="133"/>
      <c r="V189" s="107" t="str">
        <f t="shared" si="10"/>
        <v/>
      </c>
      <c r="W189" s="93" t="str">
        <f t="shared" si="9"/>
        <v/>
      </c>
    </row>
    <row r="190" spans="1:23" ht="21.75" customHeight="1">
      <c r="A190" s="82">
        <v>148</v>
      </c>
      <c r="B190" s="40" t="s">
        <v>76</v>
      </c>
      <c r="C190" s="59"/>
      <c r="D190" s="60" t="s">
        <v>77</v>
      </c>
      <c r="E190" s="59"/>
      <c r="F190" s="63" t="s">
        <v>62</v>
      </c>
      <c r="G190" s="64"/>
      <c r="H190" s="63" t="s">
        <v>64</v>
      </c>
      <c r="I190" s="61"/>
      <c r="J190" s="65" t="s">
        <v>67</v>
      </c>
      <c r="K190" s="59"/>
      <c r="L190" s="32" t="s">
        <v>70</v>
      </c>
      <c r="M190" s="32"/>
      <c r="N190" s="134" t="str">
        <f t="shared" si="8"/>
        <v/>
      </c>
      <c r="O190" s="135"/>
      <c r="P190" s="136"/>
      <c r="V190" s="107" t="str">
        <f t="shared" si="10"/>
        <v/>
      </c>
      <c r="W190" s="93" t="str">
        <f t="shared" si="9"/>
        <v/>
      </c>
    </row>
    <row r="191" spans="1:23" ht="21.75" customHeight="1">
      <c r="A191" s="82">
        <v>149</v>
      </c>
      <c r="B191" s="40" t="s">
        <v>76</v>
      </c>
      <c r="C191" s="59"/>
      <c r="D191" s="60" t="s">
        <v>77</v>
      </c>
      <c r="E191" s="59"/>
      <c r="F191" s="63" t="s">
        <v>62</v>
      </c>
      <c r="G191" s="59"/>
      <c r="H191" s="63" t="s">
        <v>64</v>
      </c>
      <c r="I191" s="61"/>
      <c r="J191" s="65" t="s">
        <v>67</v>
      </c>
      <c r="K191" s="59"/>
      <c r="L191" s="32" t="s">
        <v>70</v>
      </c>
      <c r="M191" s="32"/>
      <c r="N191" s="131" t="str">
        <f t="shared" si="8"/>
        <v/>
      </c>
      <c r="O191" s="132"/>
      <c r="P191" s="133"/>
      <c r="V191" s="107" t="str">
        <f t="shared" si="10"/>
        <v/>
      </c>
      <c r="W191" s="93" t="str">
        <f t="shared" si="9"/>
        <v/>
      </c>
    </row>
    <row r="192" spans="1:23" ht="21.75" customHeight="1">
      <c r="A192" s="82">
        <v>150</v>
      </c>
      <c r="B192" s="40" t="s">
        <v>76</v>
      </c>
      <c r="C192" s="59"/>
      <c r="D192" s="60" t="s">
        <v>77</v>
      </c>
      <c r="E192" s="59"/>
      <c r="F192" s="63" t="s">
        <v>62</v>
      </c>
      <c r="G192" s="64"/>
      <c r="H192" s="63" t="s">
        <v>64</v>
      </c>
      <c r="I192" s="61"/>
      <c r="J192" s="65" t="s">
        <v>67</v>
      </c>
      <c r="K192" s="59"/>
      <c r="L192" s="32" t="s">
        <v>70</v>
      </c>
      <c r="M192" s="32"/>
      <c r="N192" s="134" t="str">
        <f t="shared" si="8"/>
        <v/>
      </c>
      <c r="O192" s="135"/>
      <c r="P192" s="136"/>
      <c r="V192" s="107" t="str">
        <f t="shared" si="10"/>
        <v/>
      </c>
      <c r="W192" s="93" t="str">
        <f t="shared" si="9"/>
        <v/>
      </c>
    </row>
    <row r="193" spans="1:23" ht="21.75" customHeight="1">
      <c r="A193" s="82">
        <v>151</v>
      </c>
      <c r="B193" s="40" t="s">
        <v>76</v>
      </c>
      <c r="C193" s="59"/>
      <c r="D193" s="60" t="s">
        <v>77</v>
      </c>
      <c r="E193" s="59"/>
      <c r="F193" s="60" t="s">
        <v>30</v>
      </c>
      <c r="G193" s="59"/>
      <c r="H193" s="60" t="s">
        <v>31</v>
      </c>
      <c r="I193" s="61"/>
      <c r="J193" s="62" t="s">
        <v>67</v>
      </c>
      <c r="K193" s="59"/>
      <c r="L193" s="33" t="s">
        <v>70</v>
      </c>
      <c r="M193" s="33"/>
      <c r="N193" s="131" t="str">
        <f t="shared" si="8"/>
        <v/>
      </c>
      <c r="O193" s="132"/>
      <c r="P193" s="133"/>
      <c r="V193" s="107" t="str">
        <f t="shared" si="10"/>
        <v/>
      </c>
      <c r="W193" s="93" t="str">
        <f t="shared" si="9"/>
        <v/>
      </c>
    </row>
    <row r="194" spans="1:23" ht="21.75" customHeight="1">
      <c r="A194" s="82">
        <v>152</v>
      </c>
      <c r="B194" s="40" t="s">
        <v>76</v>
      </c>
      <c r="C194" s="59"/>
      <c r="D194" s="60" t="s">
        <v>77</v>
      </c>
      <c r="E194" s="59"/>
      <c r="F194" s="63" t="s">
        <v>63</v>
      </c>
      <c r="G194" s="64"/>
      <c r="H194" s="63" t="s">
        <v>31</v>
      </c>
      <c r="I194" s="61"/>
      <c r="J194" s="65" t="s">
        <v>79</v>
      </c>
      <c r="K194" s="59"/>
      <c r="L194" s="32" t="s">
        <v>70</v>
      </c>
      <c r="M194" s="32"/>
      <c r="N194" s="134" t="str">
        <f t="shared" si="8"/>
        <v/>
      </c>
      <c r="O194" s="135"/>
      <c r="P194" s="136"/>
      <c r="V194" s="107" t="str">
        <f t="shared" si="10"/>
        <v/>
      </c>
      <c r="W194" s="93" t="str">
        <f t="shared" si="9"/>
        <v/>
      </c>
    </row>
    <row r="195" spans="1:23" ht="21.75" customHeight="1">
      <c r="A195" s="82">
        <v>153</v>
      </c>
      <c r="B195" s="40" t="s">
        <v>76</v>
      </c>
      <c r="C195" s="59"/>
      <c r="D195" s="60" t="s">
        <v>77</v>
      </c>
      <c r="E195" s="59"/>
      <c r="F195" s="63" t="s">
        <v>62</v>
      </c>
      <c r="G195" s="64"/>
      <c r="H195" s="63" t="s">
        <v>64</v>
      </c>
      <c r="I195" s="61"/>
      <c r="J195" s="65" t="s">
        <v>67</v>
      </c>
      <c r="K195" s="59"/>
      <c r="L195" s="32" t="s">
        <v>70</v>
      </c>
      <c r="M195" s="32"/>
      <c r="N195" s="131" t="str">
        <f t="shared" si="8"/>
        <v/>
      </c>
      <c r="O195" s="132"/>
      <c r="P195" s="133"/>
      <c r="U195" s="49"/>
      <c r="V195" s="107" t="str">
        <f t="shared" si="10"/>
        <v/>
      </c>
      <c r="W195" s="93" t="str">
        <f t="shared" si="9"/>
        <v/>
      </c>
    </row>
    <row r="196" spans="1:23" ht="21.75" customHeight="1">
      <c r="A196" s="82">
        <v>154</v>
      </c>
      <c r="B196" s="40" t="s">
        <v>76</v>
      </c>
      <c r="C196" s="59"/>
      <c r="D196" s="60" t="s">
        <v>77</v>
      </c>
      <c r="E196" s="59"/>
      <c r="F196" s="63" t="s">
        <v>62</v>
      </c>
      <c r="G196" s="59"/>
      <c r="H196" s="63" t="s">
        <v>64</v>
      </c>
      <c r="I196" s="61"/>
      <c r="J196" s="65" t="s">
        <v>79</v>
      </c>
      <c r="K196" s="59"/>
      <c r="L196" s="32" t="s">
        <v>70</v>
      </c>
      <c r="M196" s="32"/>
      <c r="N196" s="134" t="str">
        <f t="shared" si="8"/>
        <v/>
      </c>
      <c r="O196" s="135"/>
      <c r="P196" s="136"/>
      <c r="U196" s="49"/>
      <c r="V196" s="107" t="str">
        <f t="shared" si="10"/>
        <v/>
      </c>
      <c r="W196" s="93" t="str">
        <f t="shared" si="9"/>
        <v/>
      </c>
    </row>
    <row r="197" spans="1:23" ht="21.75" customHeight="1">
      <c r="A197" s="82">
        <v>155</v>
      </c>
      <c r="B197" s="40" t="s">
        <v>76</v>
      </c>
      <c r="C197" s="59"/>
      <c r="D197" s="60" t="s">
        <v>77</v>
      </c>
      <c r="E197" s="59"/>
      <c r="F197" s="63" t="s">
        <v>62</v>
      </c>
      <c r="G197" s="64"/>
      <c r="H197" s="63" t="s">
        <v>64</v>
      </c>
      <c r="I197" s="61"/>
      <c r="J197" s="65" t="s">
        <v>67</v>
      </c>
      <c r="K197" s="59"/>
      <c r="L197" s="32" t="s">
        <v>70</v>
      </c>
      <c r="M197" s="32"/>
      <c r="N197" s="131" t="str">
        <f t="shared" si="8"/>
        <v/>
      </c>
      <c r="O197" s="132"/>
      <c r="P197" s="133"/>
      <c r="V197" s="107" t="str">
        <f t="shared" si="10"/>
        <v/>
      </c>
      <c r="W197" s="93" t="str">
        <f t="shared" si="9"/>
        <v/>
      </c>
    </row>
    <row r="198" spans="1:23" ht="21.75" customHeight="1">
      <c r="A198" s="82">
        <v>156</v>
      </c>
      <c r="B198" s="40" t="s">
        <v>76</v>
      </c>
      <c r="C198" s="59"/>
      <c r="D198" s="60" t="s">
        <v>77</v>
      </c>
      <c r="E198" s="59"/>
      <c r="F198" s="63" t="s">
        <v>62</v>
      </c>
      <c r="G198" s="64"/>
      <c r="H198" s="63" t="s">
        <v>64</v>
      </c>
      <c r="I198" s="61"/>
      <c r="J198" s="65" t="s">
        <v>79</v>
      </c>
      <c r="K198" s="59"/>
      <c r="L198" s="32" t="s">
        <v>70</v>
      </c>
      <c r="M198" s="32"/>
      <c r="N198" s="134" t="str">
        <f t="shared" si="8"/>
        <v/>
      </c>
      <c r="O198" s="135"/>
      <c r="P198" s="136"/>
      <c r="V198" s="107" t="str">
        <f t="shared" si="10"/>
        <v/>
      </c>
      <c r="W198" s="93" t="str">
        <f t="shared" si="9"/>
        <v/>
      </c>
    </row>
    <row r="199" spans="1:23" ht="21.75" customHeight="1">
      <c r="A199" s="82">
        <v>157</v>
      </c>
      <c r="B199" s="40" t="s">
        <v>76</v>
      </c>
      <c r="C199" s="59"/>
      <c r="D199" s="60" t="s">
        <v>77</v>
      </c>
      <c r="E199" s="59"/>
      <c r="F199" s="63" t="s">
        <v>62</v>
      </c>
      <c r="G199" s="59"/>
      <c r="H199" s="63" t="s">
        <v>64</v>
      </c>
      <c r="I199" s="61"/>
      <c r="J199" s="65" t="s">
        <v>67</v>
      </c>
      <c r="K199" s="59"/>
      <c r="L199" s="32" t="s">
        <v>70</v>
      </c>
      <c r="M199" s="32"/>
      <c r="N199" s="131" t="str">
        <f t="shared" si="8"/>
        <v/>
      </c>
      <c r="O199" s="132"/>
      <c r="P199" s="133"/>
      <c r="V199" s="107" t="str">
        <f t="shared" si="10"/>
        <v/>
      </c>
      <c r="W199" s="93" t="str">
        <f t="shared" si="9"/>
        <v/>
      </c>
    </row>
    <row r="200" spans="1:23" ht="21.75" customHeight="1">
      <c r="A200" s="82">
        <v>158</v>
      </c>
      <c r="B200" s="40" t="s">
        <v>76</v>
      </c>
      <c r="C200" s="59"/>
      <c r="D200" s="60" t="s">
        <v>77</v>
      </c>
      <c r="E200" s="59"/>
      <c r="F200" s="63" t="s">
        <v>62</v>
      </c>
      <c r="G200" s="64"/>
      <c r="H200" s="63" t="s">
        <v>64</v>
      </c>
      <c r="I200" s="61"/>
      <c r="J200" s="65" t="s">
        <v>79</v>
      </c>
      <c r="K200" s="59"/>
      <c r="L200" s="32" t="s">
        <v>70</v>
      </c>
      <c r="M200" s="32"/>
      <c r="N200" s="134" t="str">
        <f t="shared" si="8"/>
        <v/>
      </c>
      <c r="O200" s="135"/>
      <c r="P200" s="136"/>
      <c r="V200" s="107" t="str">
        <f t="shared" si="10"/>
        <v/>
      </c>
      <c r="W200" s="93" t="str">
        <f t="shared" si="9"/>
        <v/>
      </c>
    </row>
    <row r="201" spans="1:23" ht="21.75" customHeight="1">
      <c r="A201" s="82">
        <v>159</v>
      </c>
      <c r="B201" s="83" t="s">
        <v>76</v>
      </c>
      <c r="C201" s="64"/>
      <c r="D201" s="63" t="s">
        <v>77</v>
      </c>
      <c r="E201" s="64"/>
      <c r="F201" s="63" t="s">
        <v>62</v>
      </c>
      <c r="G201" s="64"/>
      <c r="H201" s="63" t="s">
        <v>64</v>
      </c>
      <c r="I201" s="61"/>
      <c r="J201" s="65" t="s">
        <v>67</v>
      </c>
      <c r="K201" s="64"/>
      <c r="L201" s="32" t="s">
        <v>70</v>
      </c>
      <c r="M201" s="32"/>
      <c r="N201" s="134" t="str">
        <f t="shared" si="8"/>
        <v/>
      </c>
      <c r="O201" s="135"/>
      <c r="P201" s="136"/>
      <c r="V201" s="107" t="str">
        <f t="shared" si="10"/>
        <v/>
      </c>
      <c r="W201" s="93" t="str">
        <f t="shared" si="9"/>
        <v/>
      </c>
    </row>
    <row r="202" spans="1:23" ht="21.75" customHeight="1">
      <c r="A202" s="84">
        <v>160</v>
      </c>
      <c r="B202" s="85" t="s">
        <v>76</v>
      </c>
      <c r="C202" s="86"/>
      <c r="D202" s="87" t="s">
        <v>77</v>
      </c>
      <c r="E202" s="86"/>
      <c r="F202" s="69" t="s">
        <v>62</v>
      </c>
      <c r="G202" s="86"/>
      <c r="H202" s="69" t="s">
        <v>64</v>
      </c>
      <c r="I202" s="106"/>
      <c r="J202" s="70" t="s">
        <v>67</v>
      </c>
      <c r="K202" s="86"/>
      <c r="L202" s="68" t="s">
        <v>70</v>
      </c>
      <c r="M202" s="68"/>
      <c r="N202" s="311" t="str">
        <f t="shared" si="8"/>
        <v/>
      </c>
      <c r="O202" s="312"/>
      <c r="P202" s="313"/>
      <c r="V202" s="107" t="str">
        <f t="shared" si="10"/>
        <v/>
      </c>
      <c r="W202" s="93" t="str">
        <f t="shared" si="9"/>
        <v/>
      </c>
    </row>
    <row r="203" spans="1:23" ht="21.75" customHeight="1">
      <c r="A203" s="20"/>
      <c r="B203" s="36"/>
      <c r="C203" s="35"/>
      <c r="D203" s="35"/>
      <c r="E203" s="35"/>
      <c r="F203" s="35"/>
      <c r="G203" s="35"/>
      <c r="H203" s="35"/>
      <c r="I203" s="35"/>
      <c r="J203" s="35"/>
      <c r="K203" s="35"/>
      <c r="L203" s="39"/>
      <c r="M203" s="20"/>
      <c r="N203" s="37"/>
      <c r="O203" s="37"/>
      <c r="P203" s="37"/>
    </row>
    <row r="204" spans="1:23" ht="21.75" customHeight="1">
      <c r="A204" s="67" t="s">
        <v>116</v>
      </c>
      <c r="B204" s="66"/>
      <c r="C204" s="66"/>
      <c r="D204" s="66"/>
      <c r="E204" s="66"/>
      <c r="F204" s="66"/>
      <c r="G204" s="35"/>
      <c r="H204" s="35"/>
      <c r="I204" s="35"/>
      <c r="J204" s="35"/>
      <c r="K204" s="35"/>
      <c r="L204" s="39"/>
      <c r="M204" s="20"/>
      <c r="N204" s="37"/>
      <c r="O204" s="37"/>
      <c r="P204" s="37"/>
    </row>
    <row r="205" spans="1:23" ht="21.75" customHeight="1">
      <c r="A205" s="39"/>
      <c r="B205" s="66"/>
      <c r="C205" s="66"/>
      <c r="D205" s="66"/>
      <c r="E205" s="66"/>
      <c r="F205" s="66"/>
      <c r="G205" s="35"/>
      <c r="H205" s="35"/>
      <c r="I205" s="35"/>
      <c r="J205" s="35"/>
      <c r="K205" s="35"/>
      <c r="L205" s="39"/>
      <c r="M205" s="39"/>
      <c r="U205" s="49"/>
    </row>
    <row r="206" spans="1:23" ht="21.75" customHeight="1">
      <c r="A206" s="39"/>
      <c r="B206" s="39"/>
      <c r="C206" s="35"/>
      <c r="D206" s="35"/>
      <c r="E206" s="35"/>
      <c r="F206" s="35"/>
      <c r="G206" s="35"/>
      <c r="H206" s="35"/>
      <c r="I206" s="35"/>
      <c r="J206" s="35"/>
      <c r="K206" s="35"/>
      <c r="L206" s="39"/>
      <c r="M206" s="39"/>
      <c r="U206" s="49"/>
    </row>
    <row r="207" spans="1:23" ht="21.75" customHeight="1" thickBot="1">
      <c r="B207" s="29" t="s">
        <v>85</v>
      </c>
    </row>
    <row r="208" spans="1:23" ht="15.75" customHeight="1">
      <c r="B208" s="185" t="s">
        <v>83</v>
      </c>
      <c r="C208" s="185"/>
      <c r="D208" s="186"/>
      <c r="E208" s="187">
        <f>SUMIF(K43:K202,1,I43:I202)</f>
        <v>0</v>
      </c>
      <c r="F208" s="188"/>
      <c r="G208" s="194" t="s">
        <v>81</v>
      </c>
    </row>
    <row r="209" spans="1:23" ht="15.75" customHeight="1" thickBot="1">
      <c r="A209" s="1"/>
      <c r="B209" s="185"/>
      <c r="C209" s="185"/>
      <c r="D209" s="186"/>
      <c r="E209" s="189"/>
      <c r="F209" s="190"/>
      <c r="G209" s="194"/>
      <c r="I209"/>
      <c r="J209"/>
      <c r="K209"/>
      <c r="L209"/>
      <c r="M209"/>
      <c r="N209"/>
      <c r="Q209"/>
      <c r="R209"/>
      <c r="S209"/>
      <c r="T209"/>
      <c r="V209" s="94"/>
      <c r="W209" s="94"/>
    </row>
    <row r="210" spans="1:23" ht="15.75" customHeight="1" thickBot="1">
      <c r="I210"/>
      <c r="J210"/>
      <c r="K210"/>
      <c r="L210"/>
      <c r="M210"/>
      <c r="N210"/>
      <c r="Q210"/>
      <c r="R210"/>
      <c r="S210"/>
      <c r="T210"/>
      <c r="V210" s="94"/>
      <c r="W210" s="94"/>
    </row>
    <row r="211" spans="1:23" ht="15.75" customHeight="1">
      <c r="B211" s="185" t="s">
        <v>84</v>
      </c>
      <c r="C211" s="185"/>
      <c r="D211" s="186"/>
      <c r="E211" s="187">
        <f>SUMIF(K43:K202,2,I43:I202)</f>
        <v>0</v>
      </c>
      <c r="F211" s="188"/>
      <c r="G211" s="191" t="s">
        <v>81</v>
      </c>
      <c r="Q211"/>
      <c r="R211"/>
      <c r="S211"/>
      <c r="T211"/>
      <c r="V211" s="94"/>
      <c r="W211" s="94"/>
    </row>
    <row r="212" spans="1:23" ht="15.75" customHeight="1" thickBot="1">
      <c r="A212" s="1"/>
      <c r="B212" s="185"/>
      <c r="C212" s="185"/>
      <c r="D212" s="186"/>
      <c r="E212" s="189"/>
      <c r="F212" s="190"/>
      <c r="G212" s="191"/>
    </row>
    <row r="213" spans="1:23" ht="15.75" customHeight="1" thickBot="1">
      <c r="A213" s="1"/>
      <c r="B213" s="80"/>
      <c r="C213" s="80"/>
      <c r="D213" s="81"/>
      <c r="E213" s="46"/>
      <c r="F213" s="46"/>
      <c r="G213" s="47"/>
    </row>
    <row r="214" spans="1:23" ht="15.75" customHeight="1">
      <c r="A214" s="1"/>
      <c r="B214" s="184" t="s">
        <v>139</v>
      </c>
      <c r="C214" s="185"/>
      <c r="D214" s="186"/>
      <c r="E214" s="187">
        <f>SUMIF(K43:K202,3,I43:I202)</f>
        <v>0</v>
      </c>
      <c r="F214" s="188"/>
      <c r="G214" s="191" t="s">
        <v>17</v>
      </c>
    </row>
    <row r="215" spans="1:23" ht="15.75" customHeight="1" thickBot="1">
      <c r="A215" s="1"/>
      <c r="B215" s="185"/>
      <c r="C215" s="185"/>
      <c r="D215" s="186"/>
      <c r="E215" s="189"/>
      <c r="F215" s="190"/>
      <c r="G215" s="191"/>
    </row>
    <row r="216" spans="1:23" ht="15.75" customHeight="1" thickBot="1">
      <c r="A216" s="1"/>
      <c r="B216" s="80"/>
      <c r="C216" s="80"/>
      <c r="D216" s="81"/>
      <c r="E216" s="46"/>
      <c r="F216" s="46"/>
      <c r="G216" s="47"/>
    </row>
    <row r="217" spans="1:23" ht="15.75" customHeight="1">
      <c r="A217" s="1"/>
      <c r="B217" s="184" t="s">
        <v>142</v>
      </c>
      <c r="C217" s="185"/>
      <c r="D217" s="186"/>
      <c r="E217" s="187">
        <f>SUMIF(K43:K202,4,I43:I202)</f>
        <v>0</v>
      </c>
      <c r="F217" s="188"/>
      <c r="G217" s="191" t="s">
        <v>17</v>
      </c>
    </row>
    <row r="218" spans="1:23" ht="15.75" customHeight="1" thickBot="1">
      <c r="A218" s="1"/>
      <c r="B218" s="185"/>
      <c r="C218" s="185"/>
      <c r="D218" s="186"/>
      <c r="E218" s="189"/>
      <c r="F218" s="190"/>
      <c r="G218" s="191"/>
    </row>
    <row r="219" spans="1:23" ht="15.75" customHeight="1" thickBot="1">
      <c r="A219" s="1"/>
      <c r="B219" s="91"/>
      <c r="C219" s="91"/>
      <c r="D219" s="92"/>
      <c r="E219" s="46"/>
      <c r="F219" s="46"/>
      <c r="G219" s="47"/>
    </row>
    <row r="220" spans="1:23" ht="15.75" customHeight="1">
      <c r="A220" s="1"/>
      <c r="B220" s="184" t="s">
        <v>152</v>
      </c>
      <c r="C220" s="185"/>
      <c r="D220" s="186"/>
      <c r="E220" s="187">
        <f>SUMIF(K43:K202,5,I43:I202)</f>
        <v>0</v>
      </c>
      <c r="F220" s="188"/>
      <c r="G220" s="47"/>
    </row>
    <row r="221" spans="1:23" ht="15.75" customHeight="1" thickBot="1">
      <c r="A221" s="1"/>
      <c r="B221" s="185"/>
      <c r="C221" s="185"/>
      <c r="D221" s="186"/>
      <c r="E221" s="189"/>
      <c r="F221" s="190"/>
      <c r="G221" s="47"/>
    </row>
    <row r="222" spans="1:23" ht="15.75" customHeight="1" thickBot="1">
      <c r="A222" s="1"/>
      <c r="B222" s="91"/>
      <c r="C222" s="91"/>
      <c r="D222" s="92"/>
      <c r="E222" s="46"/>
      <c r="F222" s="46"/>
      <c r="G222" s="47"/>
      <c r="I222" s="185" t="s">
        <v>82</v>
      </c>
      <c r="J222" s="185"/>
      <c r="K222" s="185"/>
      <c r="L222" s="187">
        <f>E208+E211+E214+E217+E220+E223</f>
        <v>0</v>
      </c>
      <c r="M222" s="188"/>
      <c r="N222" s="191" t="s">
        <v>17</v>
      </c>
    </row>
    <row r="223" spans="1:23" ht="15.75" customHeight="1">
      <c r="A223" s="1"/>
      <c r="B223" s="184" t="s">
        <v>153</v>
      </c>
      <c r="C223" s="185"/>
      <c r="D223" s="186"/>
      <c r="E223" s="187">
        <f>SUMIF(K43:K202,6,I43:I202)</f>
        <v>0</v>
      </c>
      <c r="F223" s="188"/>
      <c r="G223" s="47"/>
      <c r="I223" s="185"/>
      <c r="J223" s="185"/>
      <c r="K223" s="185"/>
      <c r="L223" s="192"/>
      <c r="M223" s="193"/>
      <c r="N223" s="191"/>
    </row>
    <row r="224" spans="1:23" ht="15.75" customHeight="1" thickBot="1">
      <c r="A224" s="1"/>
      <c r="B224" s="185"/>
      <c r="C224" s="185"/>
      <c r="D224" s="186"/>
      <c r="E224" s="189"/>
      <c r="F224" s="190"/>
      <c r="G224" s="47"/>
      <c r="I224" s="185"/>
      <c r="J224" s="185"/>
      <c r="K224" s="185"/>
      <c r="L224" s="189"/>
      <c r="M224" s="190"/>
      <c r="N224" s="191"/>
    </row>
    <row r="225" spans="1:16" ht="15.75" customHeight="1">
      <c r="A225" s="1"/>
      <c r="B225" s="90"/>
      <c r="C225" s="90"/>
      <c r="D225" s="89"/>
      <c r="E225" s="46"/>
      <c r="F225" s="46"/>
      <c r="G225" s="47"/>
    </row>
    <row r="226" spans="1:16" ht="21.75" customHeight="1">
      <c r="A226" s="1"/>
      <c r="B226" s="44"/>
      <c r="C226" s="44"/>
      <c r="D226" s="45"/>
      <c r="E226" s="46"/>
      <c r="F226" s="46"/>
      <c r="G226" s="47"/>
    </row>
    <row r="227" spans="1:16" ht="21.75" customHeight="1" thickBot="1">
      <c r="B227" s="24" t="s">
        <v>55</v>
      </c>
    </row>
    <row r="228" spans="1:16" ht="19.5" customHeight="1">
      <c r="B228" s="216" t="s">
        <v>59</v>
      </c>
      <c r="C228" s="216"/>
      <c r="D228" s="216"/>
      <c r="E228" s="216"/>
      <c r="F228" s="216"/>
      <c r="G228" s="195" t="s">
        <v>56</v>
      </c>
      <c r="H228" s="196"/>
      <c r="I228" s="196"/>
      <c r="J228" s="196"/>
      <c r="K228" s="197"/>
      <c r="L228" s="211">
        <f>L222*1000</f>
        <v>0</v>
      </c>
      <c r="M228" s="212"/>
      <c r="N228" s="212"/>
      <c r="O228" s="252" t="s">
        <v>23</v>
      </c>
      <c r="P228" s="253"/>
    </row>
    <row r="229" spans="1:16" ht="19.5" customHeight="1" thickBot="1">
      <c r="B229" s="216"/>
      <c r="C229" s="216"/>
      <c r="D229" s="216"/>
      <c r="E229" s="216"/>
      <c r="F229" s="216"/>
      <c r="G229" s="198"/>
      <c r="H229" s="199"/>
      <c r="I229" s="199"/>
      <c r="J229" s="199"/>
      <c r="K229" s="200"/>
      <c r="L229" s="213"/>
      <c r="M229" s="214"/>
      <c r="N229" s="214"/>
      <c r="O229" s="254"/>
      <c r="P229" s="255"/>
    </row>
    <row r="230" spans="1:16" ht="19.5" customHeight="1">
      <c r="B230" s="215" t="s">
        <v>60</v>
      </c>
      <c r="C230" s="215"/>
      <c r="D230" s="215"/>
      <c r="E230" s="215"/>
      <c r="F230" s="215"/>
      <c r="G230" s="195" t="s">
        <v>56</v>
      </c>
      <c r="H230" s="196"/>
      <c r="I230" s="196"/>
      <c r="J230" s="196"/>
      <c r="K230" s="197"/>
      <c r="L230" s="211">
        <f>(I29+I30+I31+N29+N30+N31)*1000</f>
        <v>0</v>
      </c>
      <c r="M230" s="212"/>
      <c r="N230" s="212"/>
      <c r="O230" s="252" t="s">
        <v>23</v>
      </c>
      <c r="P230" s="253"/>
    </row>
    <row r="231" spans="1:16" ht="19.5" customHeight="1" thickBot="1">
      <c r="B231" s="215"/>
      <c r="C231" s="215"/>
      <c r="D231" s="215"/>
      <c r="E231" s="215"/>
      <c r="F231" s="215"/>
      <c r="G231" s="198"/>
      <c r="H231" s="199"/>
      <c r="I231" s="199"/>
      <c r="J231" s="199"/>
      <c r="K231" s="200"/>
      <c r="L231" s="213"/>
      <c r="M231" s="214"/>
      <c r="N231" s="214"/>
      <c r="O231" s="254"/>
      <c r="P231" s="255"/>
    </row>
    <row r="232" spans="1:16" ht="19.5" customHeight="1">
      <c r="B232" s="215" t="s">
        <v>61</v>
      </c>
      <c r="C232" s="215"/>
      <c r="D232" s="215"/>
      <c r="E232" s="215"/>
      <c r="F232" s="215"/>
      <c r="G232" s="195" t="s">
        <v>57</v>
      </c>
      <c r="H232" s="196"/>
      <c r="I232" s="196"/>
      <c r="J232" s="196"/>
      <c r="K232" s="197"/>
      <c r="L232" s="211">
        <f>(I34+I35+I36+N34+N35+N36)*10000</f>
        <v>0</v>
      </c>
      <c r="M232" s="212"/>
      <c r="N232" s="212"/>
      <c r="O232" s="252" t="s">
        <v>23</v>
      </c>
      <c r="P232" s="253"/>
    </row>
    <row r="233" spans="1:16" ht="19.5" customHeight="1" thickBot="1">
      <c r="B233" s="215"/>
      <c r="C233" s="215"/>
      <c r="D233" s="215"/>
      <c r="E233" s="215"/>
      <c r="F233" s="215"/>
      <c r="G233" s="198"/>
      <c r="H233" s="199"/>
      <c r="I233" s="199"/>
      <c r="J233" s="199"/>
      <c r="K233" s="200"/>
      <c r="L233" s="213"/>
      <c r="M233" s="214"/>
      <c r="N233" s="214"/>
      <c r="O233" s="254"/>
      <c r="P233" s="255"/>
    </row>
    <row r="234" spans="1:16" ht="21.75" customHeight="1">
      <c r="B234" s="201" t="s">
        <v>58</v>
      </c>
      <c r="C234" s="202"/>
      <c r="D234" s="202"/>
      <c r="E234" s="202"/>
      <c r="F234" s="202"/>
      <c r="G234" s="202"/>
      <c r="H234" s="202"/>
      <c r="I234" s="202"/>
      <c r="J234" s="202"/>
      <c r="K234" s="203"/>
      <c r="L234" s="207">
        <f>L228+L230+L232</f>
        <v>0</v>
      </c>
      <c r="M234" s="208"/>
      <c r="N234" s="208"/>
      <c r="O234" s="248" t="s">
        <v>23</v>
      </c>
      <c r="P234" s="249"/>
    </row>
    <row r="235" spans="1:16" ht="21.75" customHeight="1" thickBot="1">
      <c r="B235" s="204"/>
      <c r="C235" s="205"/>
      <c r="D235" s="205"/>
      <c r="E235" s="205"/>
      <c r="F235" s="205"/>
      <c r="G235" s="205"/>
      <c r="H235" s="205"/>
      <c r="I235" s="205"/>
      <c r="J235" s="205"/>
      <c r="K235" s="206"/>
      <c r="L235" s="209"/>
      <c r="M235" s="210"/>
      <c r="N235" s="210"/>
      <c r="O235" s="250"/>
      <c r="P235" s="251"/>
    </row>
    <row r="236" spans="1:16" ht="21.75" customHeight="1">
      <c r="A236" s="37"/>
      <c r="B236" s="37"/>
      <c r="C236" s="37"/>
      <c r="D236" s="37"/>
      <c r="E236" s="37"/>
      <c r="F236" s="37"/>
      <c r="G236" s="37"/>
      <c r="H236" s="37"/>
      <c r="I236" s="37"/>
      <c r="J236" s="37"/>
      <c r="K236" s="41"/>
      <c r="L236" s="42"/>
      <c r="M236" s="42"/>
      <c r="N236" s="42"/>
      <c r="O236" s="43"/>
      <c r="P236" s="43"/>
    </row>
    <row r="237" spans="1:16" ht="21.75" customHeight="1">
      <c r="B237" s="221"/>
      <c r="C237" s="221"/>
      <c r="D237" s="221"/>
      <c r="E237" s="221"/>
      <c r="F237" s="221"/>
      <c r="G237" s="221"/>
    </row>
  </sheetData>
  <sheetProtection algorithmName="SHA-512" hashValue="N2XyI34xxg6s0DrBRgH799ZhSZMUlRjC31o7orRebhWOPDaXlIJsmx9//Qiq++nLByohFNv/2b/rIXal36iggQ==" saltValue="qW51pFRCiSq9z1LbV5Vt8Q==" spinCount="100000" sheet="1" formatCells="0"/>
  <dataConsolidate/>
  <mergeCells count="297">
    <mergeCell ref="N199:P199"/>
    <mergeCell ref="N200:P200"/>
    <mergeCell ref="N201:P201"/>
    <mergeCell ref="N189:P189"/>
    <mergeCell ref="N166:P166"/>
    <mergeCell ref="N167:P167"/>
    <mergeCell ref="N168:P168"/>
    <mergeCell ref="N169:P169"/>
    <mergeCell ref="N170:P170"/>
    <mergeCell ref="N171:P171"/>
    <mergeCell ref="N172:P172"/>
    <mergeCell ref="N173:P173"/>
    <mergeCell ref="N174:P174"/>
    <mergeCell ref="N202:P202"/>
    <mergeCell ref="N190:P190"/>
    <mergeCell ref="N191:P191"/>
    <mergeCell ref="N192:P192"/>
    <mergeCell ref="N193:P193"/>
    <mergeCell ref="N194:P194"/>
    <mergeCell ref="N195:P195"/>
    <mergeCell ref="N175:P175"/>
    <mergeCell ref="N176:P176"/>
    <mergeCell ref="N177:P177"/>
    <mergeCell ref="N178:P178"/>
    <mergeCell ref="N179:P179"/>
    <mergeCell ref="N180:P180"/>
    <mergeCell ref="N196:P196"/>
    <mergeCell ref="N197:P197"/>
    <mergeCell ref="N198:P198"/>
    <mergeCell ref="N181:P181"/>
    <mergeCell ref="N182:P182"/>
    <mergeCell ref="N183:P183"/>
    <mergeCell ref="N184:P184"/>
    <mergeCell ref="N185:P185"/>
    <mergeCell ref="N186:P186"/>
    <mergeCell ref="N187:P187"/>
    <mergeCell ref="N188:P188"/>
    <mergeCell ref="N163:P163"/>
    <mergeCell ref="N164:P164"/>
    <mergeCell ref="N165:P165"/>
    <mergeCell ref="N148:P148"/>
    <mergeCell ref="N149:P149"/>
    <mergeCell ref="N150:P150"/>
    <mergeCell ref="N151:P151"/>
    <mergeCell ref="N152:P152"/>
    <mergeCell ref="N153:P153"/>
    <mergeCell ref="N154:P154"/>
    <mergeCell ref="N155:P155"/>
    <mergeCell ref="N156:P156"/>
    <mergeCell ref="N159:P159"/>
    <mergeCell ref="N160:P160"/>
    <mergeCell ref="N161:P161"/>
    <mergeCell ref="N157:P157"/>
    <mergeCell ref="N158:P158"/>
    <mergeCell ref="N126:P126"/>
    <mergeCell ref="N127:P127"/>
    <mergeCell ref="N128:P128"/>
    <mergeCell ref="N129:P129"/>
    <mergeCell ref="N130:P130"/>
    <mergeCell ref="N131:P131"/>
    <mergeCell ref="N132:P132"/>
    <mergeCell ref="N133:P133"/>
    <mergeCell ref="N162:P162"/>
    <mergeCell ref="N143:P143"/>
    <mergeCell ref="N144:P144"/>
    <mergeCell ref="N145:P145"/>
    <mergeCell ref="N146:P146"/>
    <mergeCell ref="N147:P147"/>
    <mergeCell ref="N134:P134"/>
    <mergeCell ref="N135:P135"/>
    <mergeCell ref="N136:P136"/>
    <mergeCell ref="N137:P137"/>
    <mergeCell ref="N138:P138"/>
    <mergeCell ref="N139:P139"/>
    <mergeCell ref="N140:P140"/>
    <mergeCell ref="N141:P141"/>
    <mergeCell ref="N142:P142"/>
    <mergeCell ref="N102:P102"/>
    <mergeCell ref="N103:P103"/>
    <mergeCell ref="N104:P104"/>
    <mergeCell ref="N105:P105"/>
    <mergeCell ref="N106:P106"/>
    <mergeCell ref="N125:P125"/>
    <mergeCell ref="N107:P107"/>
    <mergeCell ref="N108:P108"/>
    <mergeCell ref="N109:P109"/>
    <mergeCell ref="N110:P110"/>
    <mergeCell ref="N111:P111"/>
    <mergeCell ref="N112:P112"/>
    <mergeCell ref="N113:P113"/>
    <mergeCell ref="N114:P114"/>
    <mergeCell ref="N115:P115"/>
    <mergeCell ref="N116:P116"/>
    <mergeCell ref="N117:P117"/>
    <mergeCell ref="N118:P118"/>
    <mergeCell ref="N119:P119"/>
    <mergeCell ref="N120:P120"/>
    <mergeCell ref="N121:P121"/>
    <mergeCell ref="N122:P122"/>
    <mergeCell ref="N123:P123"/>
    <mergeCell ref="N124:P124"/>
    <mergeCell ref="N93:P93"/>
    <mergeCell ref="N94:P94"/>
    <mergeCell ref="N95:P95"/>
    <mergeCell ref="N96:P96"/>
    <mergeCell ref="N97:P97"/>
    <mergeCell ref="N98:P98"/>
    <mergeCell ref="N99:P99"/>
    <mergeCell ref="N100:P100"/>
    <mergeCell ref="N101:P101"/>
    <mergeCell ref="N84:P84"/>
    <mergeCell ref="N85:P85"/>
    <mergeCell ref="N86:P86"/>
    <mergeCell ref="N87:P87"/>
    <mergeCell ref="N88:P88"/>
    <mergeCell ref="N89:P89"/>
    <mergeCell ref="N90:P90"/>
    <mergeCell ref="N91:P91"/>
    <mergeCell ref="N92:P92"/>
    <mergeCell ref="A29:F32"/>
    <mergeCell ref="G3:H3"/>
    <mergeCell ref="G10:H10"/>
    <mergeCell ref="G11:H11"/>
    <mergeCell ref="G13:H13"/>
    <mergeCell ref="G12:H12"/>
    <mergeCell ref="G15:H15"/>
    <mergeCell ref="O20:P20"/>
    <mergeCell ref="I20:N20"/>
    <mergeCell ref="I22:N22"/>
    <mergeCell ref="A8:F9"/>
    <mergeCell ref="G8:H8"/>
    <mergeCell ref="G9:H9"/>
    <mergeCell ref="I9:P9"/>
    <mergeCell ref="A5:F5"/>
    <mergeCell ref="A7:F7"/>
    <mergeCell ref="A10:F11"/>
    <mergeCell ref="A12:F13"/>
    <mergeCell ref="A3:F3"/>
    <mergeCell ref="A4:F4"/>
    <mergeCell ref="A6:F6"/>
    <mergeCell ref="A16:F17"/>
    <mergeCell ref="A23:F23"/>
    <mergeCell ref="G5:P5"/>
    <mergeCell ref="G6:P6"/>
    <mergeCell ref="I11:P11"/>
    <mergeCell ref="I13:P13"/>
    <mergeCell ref="I14:P14"/>
    <mergeCell ref="G20:H20"/>
    <mergeCell ref="G21:H21"/>
    <mergeCell ref="G22:H22"/>
    <mergeCell ref="I19:L19"/>
    <mergeCell ref="O22:P22"/>
    <mergeCell ref="I21:K21"/>
    <mergeCell ref="G19:H19"/>
    <mergeCell ref="I12:L12"/>
    <mergeCell ref="M12:P12"/>
    <mergeCell ref="I17:P17"/>
    <mergeCell ref="A14:F15"/>
    <mergeCell ref="I15:P15"/>
    <mergeCell ref="I16:P16"/>
    <mergeCell ref="G14:H14"/>
    <mergeCell ref="G16:H16"/>
    <mergeCell ref="G17:H17"/>
    <mergeCell ref="G23:K23"/>
    <mergeCell ref="A18:F18"/>
    <mergeCell ref="A19:F20"/>
    <mergeCell ref="A21:F22"/>
    <mergeCell ref="O228:P229"/>
    <mergeCell ref="L228:N229"/>
    <mergeCell ref="O230:P231"/>
    <mergeCell ref="O232:P233"/>
    <mergeCell ref="N68:P68"/>
    <mergeCell ref="N69:P69"/>
    <mergeCell ref="A24:F24"/>
    <mergeCell ref="G26:H26"/>
    <mergeCell ref="I25:P25"/>
    <mergeCell ref="I26:P26"/>
    <mergeCell ref="G25:H25"/>
    <mergeCell ref="G24:M24"/>
    <mergeCell ref="A25:F26"/>
    <mergeCell ref="N70:P70"/>
    <mergeCell ref="N71:P71"/>
    <mergeCell ref="N72:P72"/>
    <mergeCell ref="N73:P73"/>
    <mergeCell ref="N74:P74"/>
    <mergeCell ref="N75:P75"/>
    <mergeCell ref="N76:P76"/>
    <mergeCell ref="N77:P77"/>
    <mergeCell ref="N78:P78"/>
    <mergeCell ref="N79:P79"/>
    <mergeCell ref="L28:P28"/>
    <mergeCell ref="A2:Q2"/>
    <mergeCell ref="K42:M42"/>
    <mergeCell ref="B237:G237"/>
    <mergeCell ref="G32:K32"/>
    <mergeCell ref="A28:F28"/>
    <mergeCell ref="A33:F36"/>
    <mergeCell ref="G33:K33"/>
    <mergeCell ref="L33:P33"/>
    <mergeCell ref="N43:P43"/>
    <mergeCell ref="A40:P40"/>
    <mergeCell ref="N42:P42"/>
    <mergeCell ref="B42:H42"/>
    <mergeCell ref="I42:J42"/>
    <mergeCell ref="L32:P32"/>
    <mergeCell ref="N64:P64"/>
    <mergeCell ref="N58:P58"/>
    <mergeCell ref="N57:P57"/>
    <mergeCell ref="N56:P56"/>
    <mergeCell ref="G28:K28"/>
    <mergeCell ref="O234:P235"/>
    <mergeCell ref="N44:P44"/>
    <mergeCell ref="N45:P45"/>
    <mergeCell ref="N46:P46"/>
    <mergeCell ref="N47:P47"/>
    <mergeCell ref="G228:K229"/>
    <mergeCell ref="G230:K231"/>
    <mergeCell ref="G232:K233"/>
    <mergeCell ref="B234:K235"/>
    <mergeCell ref="L234:N235"/>
    <mergeCell ref="L232:N233"/>
    <mergeCell ref="L230:N231"/>
    <mergeCell ref="E211:F212"/>
    <mergeCell ref="G211:G212"/>
    <mergeCell ref="B230:F231"/>
    <mergeCell ref="B232:F233"/>
    <mergeCell ref="B211:D212"/>
    <mergeCell ref="B228:F229"/>
    <mergeCell ref="B217:D218"/>
    <mergeCell ref="E217:F218"/>
    <mergeCell ref="G217:G218"/>
    <mergeCell ref="B220:D221"/>
    <mergeCell ref="E220:F221"/>
    <mergeCell ref="B223:D224"/>
    <mergeCell ref="E223:F224"/>
    <mergeCell ref="N29:P29"/>
    <mergeCell ref="N30:P30"/>
    <mergeCell ref="N31:P31"/>
    <mergeCell ref="B214:D215"/>
    <mergeCell ref="E214:F215"/>
    <mergeCell ref="G214:G215"/>
    <mergeCell ref="I222:K224"/>
    <mergeCell ref="L222:M224"/>
    <mergeCell ref="N222:N224"/>
    <mergeCell ref="E208:F209"/>
    <mergeCell ref="G208:G209"/>
    <mergeCell ref="N48:P48"/>
    <mergeCell ref="N49:P49"/>
    <mergeCell ref="N50:P50"/>
    <mergeCell ref="N51:P51"/>
    <mergeCell ref="N60:P60"/>
    <mergeCell ref="N61:P61"/>
    <mergeCell ref="N62:P62"/>
    <mergeCell ref="B208:D209"/>
    <mergeCell ref="N66:P66"/>
    <mergeCell ref="N67:P67"/>
    <mergeCell ref="N65:P65"/>
    <mergeCell ref="N55:P55"/>
    <mergeCell ref="N54:P54"/>
    <mergeCell ref="G31:H31"/>
    <mergeCell ref="G30:H30"/>
    <mergeCell ref="G29:H29"/>
    <mergeCell ref="L29:M29"/>
    <mergeCell ref="L30:M30"/>
    <mergeCell ref="L31:M31"/>
    <mergeCell ref="I29:K29"/>
    <mergeCell ref="I30:K30"/>
    <mergeCell ref="I31:K31"/>
    <mergeCell ref="Q31:T31"/>
    <mergeCell ref="Q32:T32"/>
    <mergeCell ref="Q36:R36"/>
    <mergeCell ref="Q34:R34"/>
    <mergeCell ref="Q33:R33"/>
    <mergeCell ref="S36:T36"/>
    <mergeCell ref="S34:T34"/>
    <mergeCell ref="S33:T33"/>
    <mergeCell ref="Q35:T35"/>
    <mergeCell ref="N53:P53"/>
    <mergeCell ref="N52:P52"/>
    <mergeCell ref="N63:P63"/>
    <mergeCell ref="N59:P59"/>
    <mergeCell ref="N80:P80"/>
    <mergeCell ref="N81:P81"/>
    <mergeCell ref="N82:P82"/>
    <mergeCell ref="N83:P83"/>
    <mergeCell ref="G34:H34"/>
    <mergeCell ref="I34:K34"/>
    <mergeCell ref="L34:M34"/>
    <mergeCell ref="N34:P34"/>
    <mergeCell ref="G35:H35"/>
    <mergeCell ref="I35:K35"/>
    <mergeCell ref="L35:M35"/>
    <mergeCell ref="N35:P35"/>
    <mergeCell ref="G36:H36"/>
    <mergeCell ref="I36:K36"/>
    <mergeCell ref="L36:M36"/>
    <mergeCell ref="N36:P36"/>
  </mergeCells>
  <phoneticPr fontId="2"/>
  <conditionalFormatting sqref="I3 K3 G5:G6 G7:J7 I10:K10 M10:P10 I17 I19:I22 G24 I25:P26 I14:P16 I11:P11 I12:I13 L28">
    <cfRule type="cellIs" dxfId="17" priority="48" operator="equal">
      <formula>""</formula>
    </cfRule>
  </conditionalFormatting>
  <conditionalFormatting sqref="O20:P20 O22 G23 E43:E62 K43:K72">
    <cfRule type="cellIs" dxfId="16" priority="47" operator="equal">
      <formula>""</formula>
    </cfRule>
  </conditionalFormatting>
  <conditionalFormatting sqref="K7:P7 C43:C62 G43:G72 I43:I202">
    <cfRule type="cellIs" dxfId="15" priority="45" operator="equal">
      <formula>""</formula>
    </cfRule>
  </conditionalFormatting>
  <conditionalFormatting sqref="N43:P204">
    <cfRule type="cellIs" dxfId="14" priority="43" operator="equal">
      <formula>"重複した接種年月日が含まれます"</formula>
    </cfRule>
  </conditionalFormatting>
  <conditionalFormatting sqref="E63:E185 K73:K185">
    <cfRule type="cellIs" dxfId="13" priority="36" operator="equal">
      <formula>""</formula>
    </cfRule>
  </conditionalFormatting>
  <conditionalFormatting sqref="C63:C82 G73:G185">
    <cfRule type="cellIs" dxfId="12" priority="35" operator="equal">
      <formula>""</formula>
    </cfRule>
  </conditionalFormatting>
  <conditionalFormatting sqref="C83:C102">
    <cfRule type="cellIs" dxfId="11" priority="32" operator="equal">
      <formula>""</formula>
    </cfRule>
  </conditionalFormatting>
  <conditionalFormatting sqref="C103:C122">
    <cfRule type="cellIs" dxfId="10" priority="29" operator="equal">
      <formula>""</formula>
    </cfRule>
  </conditionalFormatting>
  <conditionalFormatting sqref="C123:C132">
    <cfRule type="cellIs" dxfId="9" priority="26" operator="equal">
      <formula>""</formula>
    </cfRule>
  </conditionalFormatting>
  <conditionalFormatting sqref="C133:C152">
    <cfRule type="cellIs" dxfId="8" priority="23" operator="equal">
      <formula>""</formula>
    </cfRule>
  </conditionalFormatting>
  <conditionalFormatting sqref="C153:C172">
    <cfRule type="cellIs" dxfId="7" priority="20" operator="equal">
      <formula>""</formula>
    </cfRule>
  </conditionalFormatting>
  <conditionalFormatting sqref="E186:E192 K186:K192">
    <cfRule type="cellIs" dxfId="6" priority="18" operator="equal">
      <formula>""</formula>
    </cfRule>
  </conditionalFormatting>
  <conditionalFormatting sqref="C173:C192 G186:G192">
    <cfRule type="cellIs" dxfId="5" priority="17" operator="equal">
      <formula>""</formula>
    </cfRule>
  </conditionalFormatting>
  <conditionalFormatting sqref="E193:E202 K193:K202">
    <cfRule type="cellIs" dxfId="4" priority="15" operator="equal">
      <formula>""</formula>
    </cfRule>
  </conditionalFormatting>
  <conditionalFormatting sqref="C193:C202 G193:G202">
    <cfRule type="cellIs" dxfId="3" priority="14" operator="equal">
      <formula>""</formula>
    </cfRule>
  </conditionalFormatting>
  <conditionalFormatting sqref="M12:P12">
    <cfRule type="expression" dxfId="2" priority="6">
      <formula>M12&lt;&gt;""</formula>
    </cfRule>
  </conditionalFormatting>
  <conditionalFormatting sqref="I8:K8 M8:P8 I9:P9">
    <cfRule type="cellIs" dxfId="1" priority="5" operator="equal">
      <formula>""</formula>
    </cfRule>
  </conditionalFormatting>
  <conditionalFormatting sqref="I29:K31 N29:P31 L32:T32 I34:K36 N34:T34 N35:P36">
    <cfRule type="cellIs" dxfId="0" priority="1" operator="equal">
      <formula>""</formula>
    </cfRule>
  </conditionalFormatting>
  <dataValidations count="10">
    <dataValidation type="list" allowBlank="1" showInputMessage="1" showErrorMessage="1" sqref="O20:P20" xr:uid="{00000000-0002-0000-0000-000000000000}">
      <formula1>"銀行,金庫,農協,組合"</formula1>
    </dataValidation>
    <dataValidation type="list" allowBlank="1" showInputMessage="1" showErrorMessage="1" sqref="O22:P22" xr:uid="{00000000-0002-0000-0000-000001000000}">
      <formula1>"本店,支店,支所,出張所"</formula1>
    </dataValidation>
    <dataValidation type="list" allowBlank="1" showInputMessage="1" showErrorMessage="1" sqref="G23" xr:uid="{00000000-0002-0000-0000-000002000000}">
      <formula1>"普通,当座"</formula1>
    </dataValidation>
    <dataValidation type="list" allowBlank="1" showInputMessage="1" showErrorMessage="1" sqref="K203:K206" xr:uid="{00000000-0002-0000-0000-000003000000}">
      <formula1>"1,2"</formula1>
    </dataValidation>
    <dataValidation type="whole" allowBlank="1" showInputMessage="1" showErrorMessage="1" sqref="K3 G43:G202" xr:uid="{434BAFC5-816F-45B2-90DF-53E1ECB2A7A2}">
      <formula1>1</formula1>
      <formula2>31</formula2>
    </dataValidation>
    <dataValidation type="whole" operator="greaterThan" allowBlank="1" showInputMessage="1" showErrorMessage="1" sqref="I3 I43:I202" xr:uid="{691CCCA8-933F-4C30-B134-C643615E4EBC}">
      <formula1>0</formula1>
    </dataValidation>
    <dataValidation type="whole" operator="greaterThanOrEqual" allowBlank="1" showInputMessage="1" showErrorMessage="1" sqref="Q32 Q36 Q34 S34 S36" xr:uid="{AB6E2424-A5C2-4F8C-9E1F-CD3BE9E5C782}">
      <formula1>0</formula1>
    </dataValidation>
    <dataValidation type="list" allowBlank="1" showInputMessage="1" showErrorMessage="1" sqref="E43:E202" xr:uid="{214904EA-4E4D-4F7A-94E7-FFB0860778B2}">
      <formula1>"2,3"</formula1>
    </dataValidation>
    <dataValidation type="list" allowBlank="1" showInputMessage="1" showErrorMessage="1" sqref="K43:K202" xr:uid="{AC4A4161-1610-4DB9-A4C1-F3D9F86D1D62}">
      <formula1>"1,2,3,4,5,6"</formula1>
    </dataValidation>
    <dataValidation operator="greaterThanOrEqual" allowBlank="1" showInputMessage="1" showErrorMessage="1" sqref="Q35" xr:uid="{33CC9C4A-CA73-4898-BE1D-A6C4FE1832F3}"/>
  </dataValidations>
  <hyperlinks>
    <hyperlink ref="V40" r:id="rId1" xr:uid="{00000000-0004-0000-0000-000000000000}"/>
  </hyperlinks>
  <pageMargins left="0.70866141732283472" right="0.70866141732283472" top="0.74803149606299213" bottom="0.74803149606299213" header="0.31496062992125984" footer="0.31496062992125984"/>
  <pageSetup paperSize="9" scale="49" orientation="portrait" r:id="rId2"/>
  <rowBreaks count="2" manualBreakCount="2">
    <brk id="38" max="21" man="1"/>
    <brk id="164" max="21"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AJ38"/>
  <sheetViews>
    <sheetView showGridLines="0" view="pageBreakPreview" topLeftCell="A12" zoomScale="85" zoomScaleNormal="100" zoomScaleSheetLayoutView="85" workbookViewId="0">
      <selection activeCell="Q25" sqref="Q25:AA25"/>
    </sheetView>
  </sheetViews>
  <sheetFormatPr defaultColWidth="9" defaultRowHeight="13.3"/>
  <cols>
    <col min="1" max="1" width="10.0703125" style="2" customWidth="1"/>
    <col min="2" max="27" width="3.2109375" style="2" customWidth="1"/>
    <col min="28" max="32" width="3" style="2" customWidth="1"/>
    <col min="33" max="16384" width="9" style="2"/>
  </cols>
  <sheetData>
    <row r="1" spans="1:36">
      <c r="A1" s="1" t="s">
        <v>0</v>
      </c>
    </row>
    <row r="2" spans="1:36">
      <c r="A2" s="1"/>
      <c r="T2" s="334" t="s">
        <v>209</v>
      </c>
      <c r="U2" s="334"/>
      <c r="V2" s="334"/>
      <c r="W2" s="2">
        <f>IF(入力用シート!I3="","",入力用シート!I3)</f>
        <v>3</v>
      </c>
      <c r="X2" s="2" t="s">
        <v>30</v>
      </c>
      <c r="Y2" s="2">
        <f>IF(入力用シート!K3="","",入力用シート!K3)</f>
        <v>31</v>
      </c>
      <c r="Z2" s="2" t="s">
        <v>31</v>
      </c>
    </row>
    <row r="3" spans="1:36" ht="13.5" customHeight="1">
      <c r="A3" s="1" t="s">
        <v>1</v>
      </c>
      <c r="AC3" s="318" t="s">
        <v>118</v>
      </c>
      <c r="AD3" s="318"/>
      <c r="AE3" s="318"/>
      <c r="AF3" s="318"/>
      <c r="AG3" s="318"/>
      <c r="AH3" s="318"/>
      <c r="AI3" s="318"/>
      <c r="AJ3" s="318"/>
    </row>
    <row r="4" spans="1:36" ht="9.75" customHeight="1">
      <c r="A4" s="327" t="s">
        <v>109</v>
      </c>
      <c r="B4" s="327"/>
      <c r="C4" s="327"/>
      <c r="D4" s="327"/>
      <c r="E4" s="327"/>
      <c r="F4" s="327"/>
      <c r="G4" s="327"/>
      <c r="H4" s="327"/>
      <c r="I4" s="327"/>
      <c r="J4" s="327"/>
      <c r="K4" s="327"/>
      <c r="L4" s="327"/>
      <c r="M4" s="327"/>
      <c r="N4" s="327"/>
      <c r="O4" s="327"/>
      <c r="P4" s="327"/>
      <c r="Q4" s="327"/>
      <c r="R4" s="327"/>
      <c r="S4" s="327"/>
      <c r="T4" s="327"/>
      <c r="U4" s="327"/>
      <c r="V4" s="327"/>
      <c r="W4" s="327"/>
      <c r="X4" s="327"/>
      <c r="Y4" s="327"/>
      <c r="Z4" s="327"/>
      <c r="AA4" s="327"/>
      <c r="AC4" s="318"/>
      <c r="AD4" s="318"/>
      <c r="AE4" s="318"/>
      <c r="AF4" s="318"/>
      <c r="AG4" s="318"/>
      <c r="AH4" s="318"/>
      <c r="AI4" s="318"/>
      <c r="AJ4" s="318"/>
    </row>
    <row r="5" spans="1:36" ht="9.75" customHeight="1">
      <c r="A5" s="327"/>
      <c r="B5" s="327"/>
      <c r="C5" s="327"/>
      <c r="D5" s="327"/>
      <c r="E5" s="327"/>
      <c r="F5" s="327"/>
      <c r="G5" s="327"/>
      <c r="H5" s="327"/>
      <c r="I5" s="327"/>
      <c r="J5" s="327"/>
      <c r="K5" s="327"/>
      <c r="L5" s="327"/>
      <c r="M5" s="327"/>
      <c r="N5" s="327"/>
      <c r="O5" s="327"/>
      <c r="P5" s="327"/>
      <c r="Q5" s="327"/>
      <c r="R5" s="327"/>
      <c r="S5" s="327"/>
      <c r="T5" s="327"/>
      <c r="U5" s="327"/>
      <c r="V5" s="327"/>
      <c r="W5" s="327"/>
      <c r="X5" s="327"/>
      <c r="Y5" s="327"/>
      <c r="Z5" s="327"/>
      <c r="AA5" s="327"/>
      <c r="AC5" s="318"/>
      <c r="AD5" s="318"/>
      <c r="AE5" s="318"/>
      <c r="AF5" s="318"/>
      <c r="AG5" s="318"/>
      <c r="AH5" s="318"/>
      <c r="AI5" s="318"/>
      <c r="AJ5" s="318"/>
    </row>
    <row r="6" spans="1:36" ht="18" customHeight="1">
      <c r="AC6" s="318"/>
      <c r="AD6" s="318"/>
      <c r="AE6" s="318"/>
      <c r="AF6" s="318"/>
      <c r="AG6" s="318"/>
      <c r="AH6" s="318"/>
      <c r="AI6" s="318"/>
      <c r="AJ6" s="318"/>
    </row>
    <row r="7" spans="1:36">
      <c r="A7" s="341" t="s">
        <v>131</v>
      </c>
      <c r="B7" s="341"/>
      <c r="C7" s="341"/>
      <c r="D7" s="341"/>
      <c r="E7" s="341"/>
      <c r="F7" s="341"/>
      <c r="G7" s="341"/>
      <c r="H7" s="341"/>
      <c r="I7" s="341"/>
      <c r="J7" s="341"/>
      <c r="K7" s="341"/>
      <c r="L7" s="341"/>
      <c r="M7" s="341"/>
      <c r="N7" s="341"/>
      <c r="O7" s="341"/>
      <c r="P7" s="341"/>
      <c r="Q7" s="341"/>
      <c r="R7" s="341"/>
      <c r="S7" s="341"/>
      <c r="T7" s="341"/>
      <c r="U7" s="341"/>
      <c r="V7" s="341"/>
      <c r="W7" s="341"/>
      <c r="X7" s="341"/>
      <c r="Y7" s="341"/>
      <c r="Z7" s="341"/>
      <c r="AA7" s="341"/>
      <c r="AC7" s="318"/>
      <c r="AD7" s="318"/>
      <c r="AE7" s="318"/>
      <c r="AF7" s="318"/>
      <c r="AG7" s="318"/>
      <c r="AH7" s="318"/>
      <c r="AI7" s="318"/>
      <c r="AJ7" s="318"/>
    </row>
    <row r="8" spans="1:36">
      <c r="A8" s="341"/>
      <c r="B8" s="341"/>
      <c r="C8" s="341"/>
      <c r="D8" s="341"/>
      <c r="E8" s="341"/>
      <c r="F8" s="341"/>
      <c r="G8" s="341"/>
      <c r="H8" s="341"/>
      <c r="I8" s="341"/>
      <c r="J8" s="341"/>
      <c r="K8" s="341"/>
      <c r="L8" s="341"/>
      <c r="M8" s="341"/>
      <c r="N8" s="341"/>
      <c r="O8" s="341"/>
      <c r="P8" s="341"/>
      <c r="Q8" s="341"/>
      <c r="R8" s="341"/>
      <c r="S8" s="341"/>
      <c r="T8" s="341"/>
      <c r="U8" s="341"/>
      <c r="V8" s="341"/>
      <c r="W8" s="341"/>
      <c r="X8" s="341"/>
      <c r="Y8" s="341"/>
      <c r="Z8" s="341"/>
      <c r="AA8" s="341"/>
      <c r="AC8" s="318"/>
      <c r="AD8" s="318"/>
      <c r="AE8" s="318"/>
      <c r="AF8" s="318"/>
      <c r="AG8" s="318"/>
      <c r="AH8" s="318"/>
      <c r="AI8" s="318"/>
      <c r="AJ8" s="318"/>
    </row>
    <row r="9" spans="1:36">
      <c r="A9" s="334" t="s">
        <v>2</v>
      </c>
      <c r="B9" s="334"/>
      <c r="C9" s="334"/>
      <c r="D9" s="334"/>
      <c r="E9" s="334"/>
      <c r="F9" s="334"/>
      <c r="G9" s="334"/>
      <c r="H9" s="334"/>
      <c r="I9" s="334"/>
      <c r="J9" s="334"/>
      <c r="K9" s="334"/>
      <c r="L9" s="334"/>
      <c r="M9" s="334"/>
      <c r="N9" s="334"/>
      <c r="O9" s="334"/>
      <c r="P9" s="334"/>
      <c r="Q9" s="334"/>
      <c r="R9" s="334"/>
      <c r="S9" s="334"/>
      <c r="T9" s="334"/>
      <c r="U9" s="334"/>
      <c r="V9" s="334"/>
      <c r="W9" s="334"/>
      <c r="X9" s="334"/>
      <c r="Y9" s="334"/>
      <c r="Z9" s="334"/>
      <c r="AA9" s="334"/>
      <c r="AC9" s="318"/>
      <c r="AD9" s="318"/>
      <c r="AE9" s="318"/>
      <c r="AF9" s="318"/>
      <c r="AG9" s="318"/>
      <c r="AH9" s="318"/>
      <c r="AI9" s="318"/>
      <c r="AJ9" s="318"/>
    </row>
    <row r="10" spans="1:36" ht="28.5" customHeight="1" thickBot="1">
      <c r="A10" s="17" t="s">
        <v>3</v>
      </c>
      <c r="AC10" s="318"/>
      <c r="AD10" s="318"/>
      <c r="AE10" s="318"/>
      <c r="AF10" s="318"/>
      <c r="AG10" s="318"/>
      <c r="AH10" s="318"/>
      <c r="AI10" s="318"/>
      <c r="AJ10" s="318"/>
    </row>
    <row r="11" spans="1:36" ht="21" customHeight="1">
      <c r="A11" s="357" t="s">
        <v>4</v>
      </c>
      <c r="B11" s="358"/>
      <c r="C11" s="358"/>
      <c r="D11" s="359"/>
      <c r="E11" s="363" t="str">
        <f>IF(入力用シート!G5="","",入力用シート!G5)</f>
        <v/>
      </c>
      <c r="F11" s="364"/>
      <c r="G11" s="364"/>
      <c r="H11" s="364"/>
      <c r="I11" s="364"/>
      <c r="J11" s="364"/>
      <c r="K11" s="364"/>
      <c r="L11" s="364"/>
      <c r="M11" s="364"/>
      <c r="N11" s="364"/>
      <c r="O11" s="364"/>
      <c r="P11" s="364"/>
      <c r="Q11" s="364"/>
      <c r="R11" s="364"/>
      <c r="S11" s="364"/>
      <c r="T11" s="364"/>
      <c r="U11" s="364"/>
      <c r="V11" s="364"/>
      <c r="W11" s="364"/>
      <c r="X11" s="364"/>
      <c r="Y11" s="364"/>
      <c r="Z11" s="364"/>
      <c r="AA11" s="365"/>
    </row>
    <row r="12" spans="1:36" ht="39" customHeight="1" thickBot="1">
      <c r="A12" s="360" t="s">
        <v>39</v>
      </c>
      <c r="B12" s="205"/>
      <c r="C12" s="205"/>
      <c r="D12" s="206"/>
      <c r="E12" s="366" t="str">
        <f>IF(入力用シート!G6="","",入力用シート!G6)</f>
        <v/>
      </c>
      <c r="F12" s="367"/>
      <c r="G12" s="367"/>
      <c r="H12" s="367"/>
      <c r="I12" s="367"/>
      <c r="J12" s="367"/>
      <c r="K12" s="367"/>
      <c r="L12" s="367"/>
      <c r="M12" s="367"/>
      <c r="N12" s="367"/>
      <c r="O12" s="367"/>
      <c r="P12" s="367"/>
      <c r="Q12" s="367"/>
      <c r="R12" s="367"/>
      <c r="S12" s="367"/>
      <c r="T12" s="367"/>
      <c r="U12" s="367"/>
      <c r="V12" s="367"/>
      <c r="W12" s="367"/>
      <c r="X12" s="367"/>
      <c r="Y12" s="367"/>
      <c r="Z12" s="367"/>
      <c r="AA12" s="368"/>
    </row>
    <row r="13" spans="1:36" ht="39" customHeight="1" thickBot="1">
      <c r="A13" s="361" t="s">
        <v>5</v>
      </c>
      <c r="B13" s="332"/>
      <c r="C13" s="332"/>
      <c r="D13" s="333"/>
      <c r="E13" s="3" t="str">
        <f>IF(入力用シート!G7="","",入力用シート!G7)</f>
        <v/>
      </c>
      <c r="F13" s="4" t="str">
        <f>IF(入力用シート!H7="","",入力用シート!H7)</f>
        <v/>
      </c>
      <c r="G13" s="4" t="str">
        <f>IF(入力用シート!I7="","",入力用シート!I7)</f>
        <v/>
      </c>
      <c r="H13" s="4" t="str">
        <f>IF(入力用シート!J7="","",入力用シート!J7)</f>
        <v/>
      </c>
      <c r="I13" s="4" t="str">
        <f>IF(入力用シート!K7="","",入力用シート!K7)</f>
        <v/>
      </c>
      <c r="J13" s="4" t="str">
        <f>IF(入力用シート!L7="","",入力用シート!L7)</f>
        <v/>
      </c>
      <c r="K13" s="4" t="str">
        <f>IF(入力用シート!M7="","",入力用シート!M7)</f>
        <v/>
      </c>
      <c r="L13" s="4" t="str">
        <f>IF(入力用シート!N7="","",入力用シート!N7)</f>
        <v/>
      </c>
      <c r="M13" s="4" t="str">
        <f>IF(入力用シート!O7="","",入力用シート!O7)</f>
        <v/>
      </c>
      <c r="N13" s="5" t="str">
        <f>IF(入力用シート!P7="","",入力用シート!P7)</f>
        <v/>
      </c>
      <c r="O13" s="372"/>
      <c r="P13" s="334"/>
      <c r="Q13" s="334"/>
      <c r="R13" s="334"/>
      <c r="S13" s="334"/>
      <c r="T13" s="334"/>
      <c r="U13" s="334"/>
      <c r="V13" s="334"/>
      <c r="W13" s="334"/>
      <c r="X13" s="334"/>
      <c r="Y13" s="334"/>
      <c r="Z13" s="334"/>
      <c r="AA13" s="334"/>
    </row>
    <row r="14" spans="1:36" ht="17.25" customHeight="1">
      <c r="A14" s="315" t="s">
        <v>130</v>
      </c>
      <c r="B14" s="332"/>
      <c r="C14" s="332"/>
      <c r="D14" s="333"/>
      <c r="E14" s="6" t="s">
        <v>35</v>
      </c>
      <c r="F14" s="7" t="str">
        <f>IF(入力用シート!I8="","",入力用シート!I8)</f>
        <v/>
      </c>
      <c r="G14" s="7" t="str">
        <f>IF(入力用シート!J8="","",入力用シート!J8)</f>
        <v/>
      </c>
      <c r="H14" s="7" t="str">
        <f>IF(入力用シート!K8="","",入力用シート!K8)</f>
        <v/>
      </c>
      <c r="I14" s="7" t="s">
        <v>38</v>
      </c>
      <c r="J14" s="7" t="str">
        <f>IF(入力用シート!M8="","",入力用シート!M8)</f>
        <v/>
      </c>
      <c r="K14" s="7" t="str">
        <f>IF(入力用シート!N8="","",入力用シート!N8)</f>
        <v/>
      </c>
      <c r="L14" s="7" t="str">
        <f>IF(入力用シート!O8="","",入力用シート!O8)</f>
        <v/>
      </c>
      <c r="M14" s="7" t="str">
        <f>IF(入力用シート!P8="","",入力用シート!P8)</f>
        <v/>
      </c>
      <c r="N14" s="8"/>
      <c r="O14" s="8"/>
      <c r="P14" s="8"/>
      <c r="Q14" s="8"/>
      <c r="R14" s="8"/>
      <c r="S14" s="8"/>
      <c r="T14" s="8"/>
      <c r="U14" s="8"/>
      <c r="V14" s="8"/>
      <c r="W14" s="8"/>
      <c r="X14" s="8"/>
      <c r="Y14" s="8"/>
      <c r="Z14" s="8"/>
      <c r="AA14" s="9"/>
    </row>
    <row r="15" spans="1:36" ht="28.5" customHeight="1" thickBot="1">
      <c r="A15" s="361"/>
      <c r="B15" s="332"/>
      <c r="C15" s="332"/>
      <c r="D15" s="333"/>
      <c r="E15" s="369" t="str">
        <f>IF(入力用シート!I9="","","　"&amp;入力用シート!I9)</f>
        <v/>
      </c>
      <c r="F15" s="370"/>
      <c r="G15" s="370"/>
      <c r="H15" s="370"/>
      <c r="I15" s="370"/>
      <c r="J15" s="370"/>
      <c r="K15" s="370"/>
      <c r="L15" s="370"/>
      <c r="M15" s="370"/>
      <c r="N15" s="370"/>
      <c r="O15" s="370"/>
      <c r="P15" s="370"/>
      <c r="Q15" s="370"/>
      <c r="R15" s="370"/>
      <c r="S15" s="370"/>
      <c r="T15" s="370"/>
      <c r="U15" s="370"/>
      <c r="V15" s="370"/>
      <c r="W15" s="370"/>
      <c r="X15" s="370"/>
      <c r="Y15" s="370"/>
      <c r="Z15" s="370"/>
      <c r="AA15" s="371"/>
    </row>
    <row r="16" spans="1:36" ht="17.25" customHeight="1">
      <c r="A16" s="361" t="s">
        <v>6</v>
      </c>
      <c r="B16" s="332"/>
      <c r="C16" s="332"/>
      <c r="D16" s="333"/>
      <c r="E16" s="6" t="s">
        <v>35</v>
      </c>
      <c r="F16" s="7" t="str">
        <f>IF(入力用シート!I10="","",入力用シート!I10)</f>
        <v/>
      </c>
      <c r="G16" s="7" t="str">
        <f>IF(入力用シート!J10="","",入力用シート!J10)</f>
        <v/>
      </c>
      <c r="H16" s="7" t="str">
        <f>IF(入力用シート!K10="","",入力用シート!K10)</f>
        <v/>
      </c>
      <c r="I16" s="7" t="s">
        <v>38</v>
      </c>
      <c r="J16" s="7" t="str">
        <f>IF(入力用シート!M10="","",入力用シート!M10)</f>
        <v/>
      </c>
      <c r="K16" s="7" t="str">
        <f>IF(入力用シート!N10="","",入力用シート!N10)</f>
        <v/>
      </c>
      <c r="L16" s="7" t="str">
        <f>IF(入力用シート!O10="","",入力用シート!O10)</f>
        <v/>
      </c>
      <c r="M16" s="7" t="str">
        <f>IF(入力用シート!P10="","",入力用シート!P10)</f>
        <v/>
      </c>
      <c r="N16" s="8"/>
      <c r="O16" s="8"/>
      <c r="P16" s="8"/>
      <c r="Q16" s="8"/>
      <c r="R16" s="8"/>
      <c r="S16" s="8"/>
      <c r="T16" s="8"/>
      <c r="U16" s="8"/>
      <c r="V16" s="8"/>
      <c r="W16" s="8"/>
      <c r="X16" s="8"/>
      <c r="Y16" s="8"/>
      <c r="Z16" s="8"/>
      <c r="AA16" s="9"/>
    </row>
    <row r="17" spans="1:27" ht="28.5" customHeight="1" thickBot="1">
      <c r="A17" s="361"/>
      <c r="B17" s="332"/>
      <c r="C17" s="332"/>
      <c r="D17" s="333"/>
      <c r="E17" s="369" t="str">
        <f>IF(入力用シート!I11="","","　"&amp;入力用シート!I11)</f>
        <v/>
      </c>
      <c r="F17" s="370"/>
      <c r="G17" s="370"/>
      <c r="H17" s="370"/>
      <c r="I17" s="370"/>
      <c r="J17" s="370"/>
      <c r="K17" s="370"/>
      <c r="L17" s="370"/>
      <c r="M17" s="370"/>
      <c r="N17" s="370"/>
      <c r="O17" s="370"/>
      <c r="P17" s="370"/>
      <c r="Q17" s="370"/>
      <c r="R17" s="370"/>
      <c r="S17" s="370"/>
      <c r="T17" s="370"/>
      <c r="U17" s="370"/>
      <c r="V17" s="370"/>
      <c r="W17" s="370"/>
      <c r="X17" s="370"/>
      <c r="Y17" s="370"/>
      <c r="Z17" s="370"/>
      <c r="AA17" s="371"/>
    </row>
    <row r="18" spans="1:27" ht="39" customHeight="1" thickBot="1">
      <c r="A18" s="315" t="s">
        <v>40</v>
      </c>
      <c r="B18" s="332"/>
      <c r="C18" s="332"/>
      <c r="D18" s="333"/>
      <c r="E18" s="350" t="s">
        <v>24</v>
      </c>
      <c r="F18" s="325"/>
      <c r="G18" s="325" t="str">
        <f>IF(入力用シート!I12="","",入力用シート!I12)</f>
        <v/>
      </c>
      <c r="H18" s="325"/>
      <c r="I18" s="325"/>
      <c r="J18" s="325"/>
      <c r="K18" s="325"/>
      <c r="L18" s="325"/>
      <c r="M18" s="325"/>
      <c r="N18" s="325"/>
      <c r="O18" s="325"/>
      <c r="P18" s="325" t="s">
        <v>27</v>
      </c>
      <c r="Q18" s="325"/>
      <c r="R18" s="325"/>
      <c r="S18" s="325" t="str">
        <f>IF(入力用シート!I13="","",入力用シート!I13)</f>
        <v/>
      </c>
      <c r="T18" s="325"/>
      <c r="U18" s="325"/>
      <c r="V18" s="325"/>
      <c r="W18" s="325"/>
      <c r="X18" s="325"/>
      <c r="Y18" s="325"/>
      <c r="Z18" s="325"/>
      <c r="AA18" s="326"/>
    </row>
    <row r="19" spans="1:27" ht="39" customHeight="1" thickBot="1">
      <c r="A19" s="361" t="s">
        <v>7</v>
      </c>
      <c r="B19" s="332"/>
      <c r="C19" s="332"/>
      <c r="D19" s="333"/>
      <c r="E19" s="350" t="s">
        <v>24</v>
      </c>
      <c r="F19" s="325"/>
      <c r="G19" s="325" t="str">
        <f>IF(入力用シート!I14="","",入力用シート!I14)</f>
        <v/>
      </c>
      <c r="H19" s="325"/>
      <c r="I19" s="325"/>
      <c r="J19" s="325"/>
      <c r="K19" s="325"/>
      <c r="L19" s="325"/>
      <c r="M19" s="325"/>
      <c r="N19" s="325"/>
      <c r="O19" s="325"/>
      <c r="P19" s="325" t="s">
        <v>27</v>
      </c>
      <c r="Q19" s="325"/>
      <c r="R19" s="325"/>
      <c r="S19" s="325" t="str">
        <f>IF(入力用シート!I15="","",入力用シート!I15)</f>
        <v/>
      </c>
      <c r="T19" s="325"/>
      <c r="U19" s="325"/>
      <c r="V19" s="325"/>
      <c r="W19" s="325"/>
      <c r="X19" s="325"/>
      <c r="Y19" s="325"/>
      <c r="Z19" s="325"/>
      <c r="AA19" s="326"/>
    </row>
    <row r="20" spans="1:27" ht="39" customHeight="1" thickBot="1">
      <c r="A20" s="361" t="s">
        <v>8</v>
      </c>
      <c r="B20" s="332"/>
      <c r="C20" s="332"/>
      <c r="D20" s="333"/>
      <c r="E20" s="348" t="s">
        <v>26</v>
      </c>
      <c r="F20" s="349"/>
      <c r="G20" s="325" t="str">
        <f>IF(入力用シート!I16="","",入力用シート!I16)</f>
        <v/>
      </c>
      <c r="H20" s="325"/>
      <c r="I20" s="325"/>
      <c r="J20" s="325"/>
      <c r="K20" s="325"/>
      <c r="L20" s="325"/>
      <c r="M20" s="325"/>
      <c r="N20" s="325"/>
      <c r="O20" s="325"/>
      <c r="P20" s="325" t="s">
        <v>28</v>
      </c>
      <c r="Q20" s="325"/>
      <c r="R20" s="325"/>
      <c r="S20" s="325" t="str">
        <f>IF(入力用シート!I17="","",入力用シート!I17)</f>
        <v/>
      </c>
      <c r="T20" s="325"/>
      <c r="U20" s="325"/>
      <c r="V20" s="325"/>
      <c r="W20" s="325"/>
      <c r="X20" s="325"/>
      <c r="Y20" s="325"/>
      <c r="Z20" s="325"/>
      <c r="AA20" s="326"/>
    </row>
    <row r="21" spans="1:27" ht="28.5" customHeight="1" thickBot="1">
      <c r="A21" s="17" t="s">
        <v>34</v>
      </c>
    </row>
    <row r="22" spans="1:27" ht="15" customHeight="1">
      <c r="A22" s="362" t="s">
        <v>9</v>
      </c>
      <c r="B22" s="351" t="str">
        <f>IF(入力用シート!I19="","",MID(TEXT(入力用シート!I19,"0000"),1,1))</f>
        <v/>
      </c>
      <c r="C22" s="335" t="str">
        <f>IF(入力用シート!I19="","",MID(TEXT(入力用シート!I19,"0000"),2,1))</f>
        <v/>
      </c>
      <c r="D22" s="335" t="str">
        <f>IF(入力用シート!I19="","",MID(TEXT(入力用シート!I19,"0000"),3,1))</f>
        <v/>
      </c>
      <c r="E22" s="337" t="str">
        <f>IF(入力用シート!I19="","",MID(TEXT(入力用シート!I19,"0000"),4,1))</f>
        <v/>
      </c>
      <c r="F22" s="346" t="str">
        <f>IF(入力用シート!I20="","",入力用シート!I20)</f>
        <v/>
      </c>
      <c r="G22" s="339"/>
      <c r="H22" s="339"/>
      <c r="I22" s="339"/>
      <c r="J22" s="356" t="str">
        <f>IF(入力用シート!O20="銀行","☑銀行","□銀行")</f>
        <v>□銀行</v>
      </c>
      <c r="K22" s="356"/>
      <c r="L22" s="342" t="str">
        <f>IF(入力用シート!O20="農協","☑農協","□農協")</f>
        <v>□農協</v>
      </c>
      <c r="M22" s="343"/>
      <c r="N22" s="353" t="s">
        <v>13</v>
      </c>
      <c r="O22" s="354"/>
      <c r="P22" s="355"/>
      <c r="Q22" s="351" t="str">
        <f>IF(入力用シート!I21="","",MID(TEXT(入力用シート!I21,"000"),1,1))</f>
        <v/>
      </c>
      <c r="R22" s="335" t="str">
        <f>IF(入力用シート!I21="","",MID(TEXT(入力用シート!I21,"000"),2,1))</f>
        <v/>
      </c>
      <c r="S22" s="337" t="str">
        <f>IF(入力用シート!I21="","",MID(TEXT(入力用シート!I21,"000"),3,1))</f>
        <v/>
      </c>
      <c r="T22" s="339" t="str">
        <f>IF(入力用シート!I22="","",入力用シート!I22)</f>
        <v/>
      </c>
      <c r="U22" s="339"/>
      <c r="V22" s="339"/>
      <c r="W22" s="339"/>
      <c r="X22" s="356" t="str">
        <f>IF(入力用シート!O22="本店","☑本店","□本店")</f>
        <v>□本店</v>
      </c>
      <c r="Y22" s="356"/>
      <c r="Z22" s="342" t="str">
        <f>IF(入力用シート!O22="支店","☑支店","□支店")</f>
        <v>□支店</v>
      </c>
      <c r="AA22" s="343"/>
    </row>
    <row r="23" spans="1:27" ht="15" customHeight="1" thickBot="1">
      <c r="A23" s="362"/>
      <c r="B23" s="352"/>
      <c r="C23" s="336"/>
      <c r="D23" s="336"/>
      <c r="E23" s="338"/>
      <c r="F23" s="347"/>
      <c r="G23" s="340"/>
      <c r="H23" s="340"/>
      <c r="I23" s="340"/>
      <c r="J23" s="378" t="str">
        <f>IF(入力用シート!O20="金庫","☑金庫","□金庫")</f>
        <v>□金庫</v>
      </c>
      <c r="K23" s="378"/>
      <c r="L23" s="344" t="str">
        <f>IF(入力用シート!O20="組合","☑組合","□組合")</f>
        <v>□組合</v>
      </c>
      <c r="M23" s="345"/>
      <c r="N23" s="353"/>
      <c r="O23" s="354"/>
      <c r="P23" s="355"/>
      <c r="Q23" s="352"/>
      <c r="R23" s="336"/>
      <c r="S23" s="338"/>
      <c r="T23" s="340"/>
      <c r="U23" s="340"/>
      <c r="V23" s="340"/>
      <c r="W23" s="340"/>
      <c r="X23" s="378" t="str">
        <f>IF(入力用シート!O22="支所","☑支所","□支所")</f>
        <v>□支所</v>
      </c>
      <c r="Y23" s="378"/>
      <c r="Z23" s="344" t="str">
        <f>IF(入力用シート!O22="出張所","☑出張所","□出張所")</f>
        <v>□出張所</v>
      </c>
      <c r="AA23" s="345"/>
    </row>
    <row r="24" spans="1:27" ht="28.5" customHeight="1" thickBot="1">
      <c r="A24" s="10" t="s">
        <v>10</v>
      </c>
      <c r="B24" s="328" t="str">
        <f>IF(入力用シート!G23="普通","　　☑普通","　　□普通")</f>
        <v>　　□普通</v>
      </c>
      <c r="C24" s="329"/>
      <c r="D24" s="329"/>
      <c r="E24" s="329"/>
      <c r="F24" s="329"/>
      <c r="G24" s="329"/>
      <c r="H24" s="329" t="str">
        <f>IF(入力用シート!G23="当座","☑当座　　","□当座　　")</f>
        <v>□当座　　</v>
      </c>
      <c r="I24" s="329"/>
      <c r="J24" s="329"/>
      <c r="K24" s="329"/>
      <c r="L24" s="329"/>
      <c r="M24" s="330"/>
      <c r="N24" s="331" t="s">
        <v>14</v>
      </c>
      <c r="O24" s="332"/>
      <c r="P24" s="333"/>
      <c r="Q24" s="11" t="str">
        <f>IF(入力用シート!G24="","",MID(TEXT(入力用シート!G24,"0000000"),1,1))</f>
        <v/>
      </c>
      <c r="R24" s="12" t="str">
        <f>IF(入力用シート!G24="","",MID(TEXT(入力用シート!G24,"0000000"),2,1))</f>
        <v/>
      </c>
      <c r="S24" s="12" t="str">
        <f>IF(入力用シート!G24="","",MID(TEXT(入力用シート!G24,"0000000"),3,1))</f>
        <v/>
      </c>
      <c r="T24" s="12" t="str">
        <f>IF(入力用シート!G24="","",MID(TEXT(入力用シート!G24,"0000000"),4,1))</f>
        <v/>
      </c>
      <c r="U24" s="12" t="str">
        <f>IF(入力用シート!G24="","",MID(TEXT(入力用シート!G24,"0000000"),5,1))</f>
        <v/>
      </c>
      <c r="V24" s="12" t="str">
        <f>IF(入力用シート!G24="","",MID(TEXT(入力用シート!G24,"0000000"),6,1))</f>
        <v/>
      </c>
      <c r="W24" s="13" t="str">
        <f>IF(入力用シート!G24="","",MID(TEXT(入力用シート!G24,"0000000"),7,1))</f>
        <v/>
      </c>
      <c r="X24" s="14"/>
      <c r="Y24" s="14"/>
      <c r="Z24" s="14"/>
      <c r="AA24" s="14"/>
    </row>
    <row r="25" spans="1:27" ht="28.5" customHeight="1" thickBot="1">
      <c r="A25" s="10" t="s">
        <v>11</v>
      </c>
      <c r="B25" s="375" t="str">
        <f>IF(入力用シート!I26="","",入力用シート!I26)</f>
        <v/>
      </c>
      <c r="C25" s="376"/>
      <c r="D25" s="376"/>
      <c r="E25" s="376"/>
      <c r="F25" s="376"/>
      <c r="G25" s="376"/>
      <c r="H25" s="376"/>
      <c r="I25" s="376"/>
      <c r="J25" s="376"/>
      <c r="K25" s="376"/>
      <c r="L25" s="376"/>
      <c r="M25" s="377"/>
      <c r="N25" s="331" t="s">
        <v>4</v>
      </c>
      <c r="O25" s="332"/>
      <c r="P25" s="333"/>
      <c r="Q25" s="375" t="str">
        <f>IF(入力用シート!I25="","",ASC(入力用シート!I25))</f>
        <v/>
      </c>
      <c r="R25" s="376"/>
      <c r="S25" s="376"/>
      <c r="T25" s="376"/>
      <c r="U25" s="376"/>
      <c r="V25" s="376"/>
      <c r="W25" s="376"/>
      <c r="X25" s="376"/>
      <c r="Y25" s="376"/>
      <c r="Z25" s="376"/>
      <c r="AA25" s="377"/>
    </row>
    <row r="26" spans="1:27">
      <c r="A26" s="23" t="s">
        <v>208</v>
      </c>
    </row>
    <row r="28" spans="1:27" ht="28.5" customHeight="1" thickBot="1">
      <c r="A28" s="17" t="s">
        <v>12</v>
      </c>
    </row>
    <row r="29" spans="1:27" ht="41.25" customHeight="1" thickBot="1">
      <c r="A29" s="315" t="s">
        <v>110</v>
      </c>
      <c r="B29" s="316"/>
      <c r="C29" s="316"/>
      <c r="D29" s="317"/>
      <c r="E29" s="16" t="s">
        <v>19</v>
      </c>
      <c r="F29" s="314">
        <f>F35+I35+L35+O35+R35+U35</f>
        <v>0</v>
      </c>
      <c r="G29" s="314"/>
      <c r="H29" s="314"/>
      <c r="I29" s="15" t="s">
        <v>17</v>
      </c>
      <c r="J29" s="322" t="s">
        <v>15</v>
      </c>
      <c r="K29" s="323"/>
      <c r="L29" s="323"/>
      <c r="M29" s="323"/>
      <c r="N29" s="324"/>
      <c r="O29" s="319" t="s">
        <v>18</v>
      </c>
      <c r="P29" s="320"/>
      <c r="Q29" s="320"/>
      <c r="R29" s="320"/>
      <c r="S29" s="321"/>
      <c r="T29" s="16" t="s">
        <v>22</v>
      </c>
      <c r="U29" s="314">
        <f>F29*1000</f>
        <v>0</v>
      </c>
      <c r="V29" s="314"/>
      <c r="W29" s="314"/>
      <c r="X29" s="314"/>
      <c r="Y29" s="314"/>
      <c r="Z29" s="314"/>
      <c r="AA29" s="15" t="s">
        <v>23</v>
      </c>
    </row>
    <row r="30" spans="1:27" ht="41.25" customHeight="1" thickBot="1">
      <c r="A30" s="315" t="s">
        <v>113</v>
      </c>
      <c r="B30" s="316"/>
      <c r="C30" s="316"/>
      <c r="D30" s="317"/>
      <c r="E30" s="16" t="s">
        <v>20</v>
      </c>
      <c r="F30" s="314">
        <f>F36+I36+L36+O36+R36+U36</f>
        <v>0</v>
      </c>
      <c r="G30" s="314"/>
      <c r="H30" s="314"/>
      <c r="I30" s="15" t="s">
        <v>17</v>
      </c>
      <c r="J30" s="322" t="s">
        <v>15</v>
      </c>
      <c r="K30" s="323"/>
      <c r="L30" s="323"/>
      <c r="M30" s="323"/>
      <c r="N30" s="324"/>
      <c r="O30" s="319" t="s">
        <v>18</v>
      </c>
      <c r="P30" s="320"/>
      <c r="Q30" s="320"/>
      <c r="R30" s="320"/>
      <c r="S30" s="321"/>
      <c r="T30" s="16" t="s">
        <v>41</v>
      </c>
      <c r="U30" s="314">
        <f>F30*1000</f>
        <v>0</v>
      </c>
      <c r="V30" s="314"/>
      <c r="W30" s="314"/>
      <c r="X30" s="314"/>
      <c r="Y30" s="314"/>
      <c r="Z30" s="314"/>
      <c r="AA30" s="15" t="s">
        <v>23</v>
      </c>
    </row>
    <row r="31" spans="1:27" ht="41.25" customHeight="1" thickBot="1">
      <c r="A31" s="315" t="s">
        <v>114</v>
      </c>
      <c r="B31" s="316"/>
      <c r="C31" s="316"/>
      <c r="D31" s="317"/>
      <c r="E31" s="16" t="s">
        <v>21</v>
      </c>
      <c r="F31" s="314">
        <f>F37+I37+L37+O37+R37+U37</f>
        <v>0</v>
      </c>
      <c r="G31" s="314"/>
      <c r="H31" s="314"/>
      <c r="I31" s="15" t="s">
        <v>17</v>
      </c>
      <c r="J31" s="322" t="s">
        <v>16</v>
      </c>
      <c r="K31" s="323"/>
      <c r="L31" s="323"/>
      <c r="M31" s="323"/>
      <c r="N31" s="324"/>
      <c r="O31" s="319" t="s">
        <v>18</v>
      </c>
      <c r="P31" s="320"/>
      <c r="Q31" s="320"/>
      <c r="R31" s="320"/>
      <c r="S31" s="321"/>
      <c r="T31" s="16" t="s">
        <v>42</v>
      </c>
      <c r="U31" s="314">
        <f>F31*10000</f>
        <v>0</v>
      </c>
      <c r="V31" s="314"/>
      <c r="W31" s="314"/>
      <c r="X31" s="314"/>
      <c r="Y31" s="314"/>
      <c r="Z31" s="314"/>
      <c r="AA31" s="15" t="s">
        <v>23</v>
      </c>
    </row>
    <row r="32" spans="1:27" ht="41.25" customHeight="1" thickBot="1">
      <c r="A32" s="374" t="s">
        <v>170</v>
      </c>
      <c r="B32" s="374"/>
      <c r="C32" s="374"/>
      <c r="D32" s="374"/>
      <c r="E32" s="374"/>
      <c r="F32" s="374"/>
      <c r="G32" s="374"/>
      <c r="H32" s="374"/>
      <c r="I32" s="374"/>
      <c r="J32" s="374"/>
      <c r="K32" s="374"/>
      <c r="L32" s="374"/>
      <c r="M32" s="374"/>
      <c r="N32" s="374"/>
      <c r="O32" s="315" t="s">
        <v>50</v>
      </c>
      <c r="P32" s="332"/>
      <c r="Q32" s="332"/>
      <c r="R32" s="332"/>
      <c r="S32" s="333"/>
      <c r="T32" s="373">
        <f>U29+U30+U31</f>
        <v>0</v>
      </c>
      <c r="U32" s="314"/>
      <c r="V32" s="314"/>
      <c r="W32" s="314"/>
      <c r="X32" s="314"/>
      <c r="Y32" s="314"/>
      <c r="Z32" s="314"/>
      <c r="AA32" s="15" t="s">
        <v>23</v>
      </c>
    </row>
    <row r="33" spans="1:27" ht="28.5" customHeight="1" thickBot="1">
      <c r="A33" s="22" t="s">
        <v>43</v>
      </c>
    </row>
    <row r="34" spans="1:27" ht="28.5" customHeight="1" thickBot="1">
      <c r="A34" s="78"/>
      <c r="F34" s="391" t="s">
        <v>154</v>
      </c>
      <c r="G34" s="392"/>
      <c r="H34" s="393"/>
      <c r="I34" s="391" t="s">
        <v>156</v>
      </c>
      <c r="J34" s="392"/>
      <c r="K34" s="393"/>
      <c r="L34" s="391" t="s">
        <v>157</v>
      </c>
      <c r="M34" s="392"/>
      <c r="N34" s="393"/>
      <c r="O34" s="391" t="s">
        <v>158</v>
      </c>
      <c r="P34" s="392"/>
      <c r="Q34" s="393"/>
      <c r="R34" s="391" t="s">
        <v>159</v>
      </c>
      <c r="S34" s="392"/>
      <c r="T34" s="393"/>
      <c r="U34" s="391" t="s">
        <v>160</v>
      </c>
      <c r="V34" s="392"/>
      <c r="W34" s="392"/>
      <c r="X34" s="379" t="s">
        <v>155</v>
      </c>
      <c r="Y34" s="380"/>
      <c r="Z34" s="380"/>
      <c r="AA34" s="381"/>
    </row>
    <row r="35" spans="1:27" ht="28.5" customHeight="1" thickBot="1">
      <c r="A35" s="388" t="s">
        <v>110</v>
      </c>
      <c r="B35" s="389"/>
      <c r="C35" s="389"/>
      <c r="D35" s="389"/>
      <c r="E35" s="390"/>
      <c r="F35" s="97">
        <f>入力用シート!E208</f>
        <v>0</v>
      </c>
      <c r="G35" s="14" t="s">
        <v>17</v>
      </c>
      <c r="H35" s="79" t="s">
        <v>44</v>
      </c>
      <c r="I35" s="97">
        <f>入力用シート!E211</f>
        <v>0</v>
      </c>
      <c r="J35" s="14" t="s">
        <v>17</v>
      </c>
      <c r="K35" s="79" t="s">
        <v>45</v>
      </c>
      <c r="L35" s="97">
        <f>入力用シート!E214</f>
        <v>0</v>
      </c>
      <c r="M35" s="14" t="s">
        <v>17</v>
      </c>
      <c r="N35" s="79" t="s">
        <v>48</v>
      </c>
      <c r="O35" s="97">
        <f>入力用シート!E217</f>
        <v>0</v>
      </c>
      <c r="P35" s="14" t="s">
        <v>17</v>
      </c>
      <c r="Q35" s="79" t="s">
        <v>46</v>
      </c>
      <c r="R35" s="97">
        <f>入力用シート!E220</f>
        <v>0</v>
      </c>
      <c r="S35" s="14" t="s">
        <v>17</v>
      </c>
      <c r="T35" s="79" t="s">
        <v>49</v>
      </c>
      <c r="U35" s="97">
        <f>入力用シート!E223</f>
        <v>0</v>
      </c>
      <c r="V35" s="14" t="s">
        <v>17</v>
      </c>
      <c r="W35" s="98" t="s">
        <v>47</v>
      </c>
      <c r="X35" s="382">
        <f>入力用シート!L28</f>
        <v>1</v>
      </c>
      <c r="Y35" s="383"/>
      <c r="Z35" s="383"/>
      <c r="AA35" s="384"/>
    </row>
    <row r="36" spans="1:27" ht="28.5" customHeight="1" thickBot="1">
      <c r="A36" s="361" t="s">
        <v>111</v>
      </c>
      <c r="B36" s="332"/>
      <c r="C36" s="332"/>
      <c r="D36" s="332"/>
      <c r="E36" s="333"/>
      <c r="F36" s="97">
        <f>入力用シート!I29</f>
        <v>0</v>
      </c>
      <c r="G36" s="14" t="s">
        <v>17</v>
      </c>
      <c r="H36" s="79" t="s">
        <v>136</v>
      </c>
      <c r="I36" s="97">
        <f>入力用シート!I30</f>
        <v>0</v>
      </c>
      <c r="J36" s="14" t="s">
        <v>17</v>
      </c>
      <c r="K36" s="79" t="s">
        <v>137</v>
      </c>
      <c r="L36" s="97">
        <f>入力用シート!I31</f>
        <v>0</v>
      </c>
      <c r="M36" s="14" t="s">
        <v>17</v>
      </c>
      <c r="N36" s="79" t="s">
        <v>138</v>
      </c>
      <c r="O36" s="97">
        <f>入力用シート!N29</f>
        <v>0</v>
      </c>
      <c r="P36" s="14" t="s">
        <v>17</v>
      </c>
      <c r="Q36" s="79" t="s">
        <v>161</v>
      </c>
      <c r="R36" s="97">
        <f>入力用シート!N30</f>
        <v>0</v>
      </c>
      <c r="S36" s="14" t="s">
        <v>17</v>
      </c>
      <c r="T36" s="79" t="s">
        <v>162</v>
      </c>
      <c r="U36" s="97">
        <f>入力用シート!N31</f>
        <v>0</v>
      </c>
      <c r="V36" s="14" t="s">
        <v>17</v>
      </c>
      <c r="W36" s="98" t="s">
        <v>163</v>
      </c>
      <c r="X36" s="382">
        <f>入力用シート!L32</f>
        <v>0</v>
      </c>
      <c r="Y36" s="383"/>
      <c r="Z36" s="383"/>
      <c r="AA36" s="384"/>
    </row>
    <row r="37" spans="1:27" ht="28.5" customHeight="1" thickBot="1">
      <c r="A37" s="361" t="s">
        <v>112</v>
      </c>
      <c r="B37" s="332"/>
      <c r="C37" s="332"/>
      <c r="D37" s="332"/>
      <c r="E37" s="333"/>
      <c r="F37" s="97">
        <f>入力用シート!I34</f>
        <v>0</v>
      </c>
      <c r="G37" s="14" t="s">
        <v>17</v>
      </c>
      <c r="H37" s="79" t="s">
        <v>164</v>
      </c>
      <c r="I37" s="97">
        <f>入力用シート!I35</f>
        <v>0</v>
      </c>
      <c r="J37" s="14" t="s">
        <v>17</v>
      </c>
      <c r="K37" s="79" t="s">
        <v>165</v>
      </c>
      <c r="L37" s="97">
        <f>入力用シート!I36</f>
        <v>0</v>
      </c>
      <c r="M37" s="14" t="s">
        <v>17</v>
      </c>
      <c r="N37" s="79" t="s">
        <v>166</v>
      </c>
      <c r="O37" s="97">
        <f>入力用シート!N34</f>
        <v>0</v>
      </c>
      <c r="P37" s="14" t="s">
        <v>17</v>
      </c>
      <c r="Q37" s="79" t="s">
        <v>167</v>
      </c>
      <c r="R37" s="97">
        <f>入力用シート!N35</f>
        <v>0</v>
      </c>
      <c r="S37" s="14" t="s">
        <v>17</v>
      </c>
      <c r="T37" s="79" t="s">
        <v>168</v>
      </c>
      <c r="U37" s="97">
        <f>入力用シート!N36</f>
        <v>0</v>
      </c>
      <c r="V37" s="14" t="s">
        <v>17</v>
      </c>
      <c r="W37" s="98" t="s">
        <v>169</v>
      </c>
      <c r="X37" s="385">
        <f>入力用シート!L33</f>
        <v>0</v>
      </c>
      <c r="Y37" s="386"/>
      <c r="Z37" s="386"/>
      <c r="AA37" s="387"/>
    </row>
    <row r="38" spans="1:27" ht="28.5" customHeight="1"/>
  </sheetData>
  <sheetProtection algorithmName="SHA-512" hashValue="xQZdIY7npTlbTOW224WsZInrIsf6NQPPGhLh7wyLvgJuxVrROZf4KnTl6L15kN0GQoHtwr6xfRRpkS6vu+zFpQ==" saltValue="yYeOS2ZRiWNqmy1+35hF0Q==" spinCount="100000" sheet="1" objects="1" scenarios="1"/>
  <mergeCells count="86">
    <mergeCell ref="X34:AA34"/>
    <mergeCell ref="X35:AA35"/>
    <mergeCell ref="X36:AA36"/>
    <mergeCell ref="X37:AA37"/>
    <mergeCell ref="A37:E37"/>
    <mergeCell ref="A36:E36"/>
    <mergeCell ref="A35:E35"/>
    <mergeCell ref="U34:W34"/>
    <mergeCell ref="R34:T34"/>
    <mergeCell ref="O34:Q34"/>
    <mergeCell ref="L34:N34"/>
    <mergeCell ref="I34:K34"/>
    <mergeCell ref="F34:H34"/>
    <mergeCell ref="T32:Z32"/>
    <mergeCell ref="O32:S32"/>
    <mergeCell ref="A32:N32"/>
    <mergeCell ref="A14:D15"/>
    <mergeCell ref="E15:AA15"/>
    <mergeCell ref="Q25:AA25"/>
    <mergeCell ref="B25:M25"/>
    <mergeCell ref="X22:Y22"/>
    <mergeCell ref="Z22:AA22"/>
    <mergeCell ref="X23:Y23"/>
    <mergeCell ref="Z23:AA23"/>
    <mergeCell ref="E18:F18"/>
    <mergeCell ref="J23:K23"/>
    <mergeCell ref="A29:D29"/>
    <mergeCell ref="F29:H29"/>
    <mergeCell ref="U29:Z29"/>
    <mergeCell ref="A9:AA9"/>
    <mergeCell ref="E11:AA11"/>
    <mergeCell ref="E12:AA12"/>
    <mergeCell ref="A16:D17"/>
    <mergeCell ref="E17:AA17"/>
    <mergeCell ref="O13:AA13"/>
    <mergeCell ref="N22:P23"/>
    <mergeCell ref="J22:K22"/>
    <mergeCell ref="A11:D11"/>
    <mergeCell ref="N25:P25"/>
    <mergeCell ref="A12:D12"/>
    <mergeCell ref="A13:D13"/>
    <mergeCell ref="A18:D18"/>
    <mergeCell ref="A19:D19"/>
    <mergeCell ref="A20:D20"/>
    <mergeCell ref="A22:A23"/>
    <mergeCell ref="B22:B23"/>
    <mergeCell ref="T2:V2"/>
    <mergeCell ref="R22:R23"/>
    <mergeCell ref="S22:S23"/>
    <mergeCell ref="T22:W23"/>
    <mergeCell ref="A7:AA8"/>
    <mergeCell ref="G19:O19"/>
    <mergeCell ref="L22:M22"/>
    <mergeCell ref="L23:M23"/>
    <mergeCell ref="F22:I23"/>
    <mergeCell ref="C22:C23"/>
    <mergeCell ref="D22:D23"/>
    <mergeCell ref="E22:E23"/>
    <mergeCell ref="E20:F20"/>
    <mergeCell ref="E19:F19"/>
    <mergeCell ref="G18:O18"/>
    <mergeCell ref="Q22:Q23"/>
    <mergeCell ref="A31:D31"/>
    <mergeCell ref="F31:H31"/>
    <mergeCell ref="J31:N31"/>
    <mergeCell ref="O31:S31"/>
    <mergeCell ref="B24:G24"/>
    <mergeCell ref="H24:M24"/>
    <mergeCell ref="N24:P24"/>
    <mergeCell ref="O29:S29"/>
    <mergeCell ref="U30:Z30"/>
    <mergeCell ref="A30:D30"/>
    <mergeCell ref="F30:H30"/>
    <mergeCell ref="U31:Z31"/>
    <mergeCell ref="AC3:AJ10"/>
    <mergeCell ref="O30:S30"/>
    <mergeCell ref="J29:N29"/>
    <mergeCell ref="J30:N30"/>
    <mergeCell ref="S19:AA19"/>
    <mergeCell ref="S18:AA18"/>
    <mergeCell ref="A4:AA5"/>
    <mergeCell ref="G20:O20"/>
    <mergeCell ref="S20:AA20"/>
    <mergeCell ref="P18:R18"/>
    <mergeCell ref="P19:R19"/>
    <mergeCell ref="P20:R20"/>
  </mergeCells>
  <phoneticPr fontId="2"/>
  <pageMargins left="0.7" right="0.7" top="0.75" bottom="0.75" header="0.3" footer="0.3"/>
  <pageSetup paperSize="9" scale="78" orientation="portrait" r:id="rId1"/>
  <colBreaks count="1" manualBreakCount="1">
    <brk id="27"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Y173"/>
  <sheetViews>
    <sheetView showGridLines="0" view="pageBreakPreview" topLeftCell="A97" zoomScale="85" zoomScaleNormal="100" zoomScaleSheetLayoutView="85" workbookViewId="0">
      <selection activeCell="G166" sqref="G166:H166"/>
    </sheetView>
  </sheetViews>
  <sheetFormatPr defaultColWidth="9" defaultRowHeight="16.75"/>
  <cols>
    <col min="1" max="1" width="4.2109375" style="29" customWidth="1"/>
    <col min="2" max="2" width="3.0703125" style="29" customWidth="1"/>
    <col min="3" max="3" width="6.5" style="28" customWidth="1"/>
    <col min="4" max="5" width="4.92578125" style="28" customWidth="1"/>
    <col min="6" max="6" width="6.2109375" style="28" customWidth="1"/>
    <col min="7" max="7" width="4.92578125" style="28" customWidth="1"/>
    <col min="8" max="8" width="6.2109375" style="28" customWidth="1"/>
    <col min="9" max="9" width="5" style="28" customWidth="1"/>
    <col min="10" max="11" width="7.92578125" style="28" customWidth="1"/>
    <col min="12" max="12" width="6.2109375" style="28" customWidth="1"/>
    <col min="13" max="13" width="11.42578125" style="29" customWidth="1"/>
    <col min="14" max="14" width="3.0703125" style="29" customWidth="1"/>
    <col min="15" max="15" width="9" style="29"/>
    <col min="16" max="16" width="9" style="29" customWidth="1"/>
    <col min="17" max="18" width="9" style="34" customWidth="1"/>
    <col min="19" max="19" width="11.7109375" style="34" customWidth="1"/>
    <col min="20" max="25" width="9" style="34" customWidth="1"/>
    <col min="26" max="16384" width="9" style="34"/>
  </cols>
  <sheetData>
    <row r="1" spans="3:25" s="29" customFormat="1" ht="24.75" customHeight="1">
      <c r="C1" s="27" t="s">
        <v>71</v>
      </c>
      <c r="D1" s="28"/>
      <c r="E1" s="28"/>
      <c r="F1" s="28"/>
      <c r="G1" s="28"/>
      <c r="H1" s="28"/>
      <c r="I1" s="28"/>
      <c r="J1" s="28"/>
      <c r="K1" s="28"/>
      <c r="L1" s="28"/>
      <c r="R1" s="395"/>
      <c r="S1" s="395"/>
      <c r="T1" s="395"/>
      <c r="U1" s="395"/>
      <c r="V1" s="395"/>
      <c r="W1" s="395"/>
      <c r="X1" s="73"/>
      <c r="Y1" s="73"/>
    </row>
    <row r="2" spans="3:25" s="29" customFormat="1" ht="18.75" customHeight="1">
      <c r="C2" s="30" t="s">
        <v>72</v>
      </c>
      <c r="D2" s="28"/>
      <c r="E2" s="28"/>
      <c r="F2" s="28"/>
      <c r="G2" s="28"/>
      <c r="H2" s="28"/>
      <c r="I2" s="28"/>
      <c r="J2" s="28"/>
      <c r="K2"/>
      <c r="L2"/>
      <c r="M2"/>
      <c r="P2" s="73"/>
      <c r="Q2" s="73"/>
      <c r="R2" s="395"/>
      <c r="S2" s="395"/>
      <c r="T2" s="395"/>
      <c r="U2" s="395"/>
      <c r="V2" s="395"/>
      <c r="W2" s="395"/>
      <c r="X2" s="73"/>
      <c r="Y2" s="73"/>
    </row>
    <row r="3" spans="3:25" s="29" customFormat="1" ht="27" customHeight="1">
      <c r="C3" s="402" t="s">
        <v>141</v>
      </c>
      <c r="D3" s="402"/>
      <c r="E3" s="403" t="str">
        <f>IF(入力用シート!G6="","",入力用シート!G6)</f>
        <v/>
      </c>
      <c r="F3" s="403"/>
      <c r="G3" s="403"/>
      <c r="H3" s="403"/>
      <c r="I3" s="403"/>
      <c r="J3" s="403"/>
      <c r="K3" s="403"/>
      <c r="L3" s="403"/>
      <c r="M3" s="403"/>
      <c r="P3" s="73"/>
      <c r="Q3" s="73"/>
      <c r="R3" s="395"/>
      <c r="S3" s="395"/>
      <c r="T3" s="395"/>
      <c r="U3" s="395"/>
      <c r="V3" s="395"/>
      <c r="W3" s="395"/>
      <c r="X3" s="73"/>
      <c r="Y3" s="73"/>
    </row>
    <row r="4" spans="3:25" s="29" customFormat="1" ht="39.75" customHeight="1" thickBot="1">
      <c r="C4" s="401" t="s">
        <v>73</v>
      </c>
      <c r="D4" s="401"/>
      <c r="E4" s="401"/>
      <c r="F4" s="401"/>
      <c r="G4" s="401"/>
      <c r="H4" s="401"/>
      <c r="I4" s="401"/>
      <c r="J4" s="398" t="s">
        <v>74</v>
      </c>
      <c r="K4" s="399"/>
      <c r="L4" s="401" t="s">
        <v>75</v>
      </c>
      <c r="M4" s="401"/>
      <c r="O4" s="74" t="s">
        <v>134</v>
      </c>
      <c r="P4" s="73"/>
      <c r="Q4" s="73"/>
      <c r="R4" s="395"/>
      <c r="S4" s="395"/>
      <c r="T4" s="395"/>
      <c r="U4" s="395"/>
      <c r="V4" s="395"/>
      <c r="W4" s="395"/>
      <c r="X4" s="73"/>
      <c r="Y4" s="73"/>
    </row>
    <row r="5" spans="3:25" s="29" customFormat="1" ht="24" customHeight="1" thickBot="1">
      <c r="C5" s="56" t="s">
        <v>76</v>
      </c>
      <c r="D5" s="103" t="str">
        <f>IF(入力用シート!C43="","",入力用シート!C43)</f>
        <v/>
      </c>
      <c r="E5" s="103" t="s">
        <v>77</v>
      </c>
      <c r="F5" s="103" t="str">
        <f>IF(入力用シート!E43="","",入力用シート!E43)</f>
        <v/>
      </c>
      <c r="G5" s="103" t="s">
        <v>62</v>
      </c>
      <c r="H5" s="103" t="str">
        <f>IF(入力用シート!G43="","",入力用シート!G43)</f>
        <v/>
      </c>
      <c r="I5" s="103" t="s">
        <v>64</v>
      </c>
      <c r="J5" s="104" t="str">
        <f>IF(入力用シート!I43="","",入力用シート!I43)</f>
        <v/>
      </c>
      <c r="K5" s="57" t="s">
        <v>80</v>
      </c>
      <c r="L5" s="105" t="str">
        <f>IF(入力用シート!K43="","",入力用シート!K43)</f>
        <v/>
      </c>
      <c r="M5" s="58" t="s">
        <v>78</v>
      </c>
      <c r="O5" s="29" t="str">
        <f>IF(J5="","",J5)</f>
        <v/>
      </c>
      <c r="P5" s="400"/>
      <c r="R5" s="76"/>
      <c r="S5" s="71"/>
      <c r="T5" s="20"/>
      <c r="U5" s="20"/>
      <c r="V5" s="20"/>
      <c r="W5" s="20"/>
      <c r="X5" s="20"/>
      <c r="Y5" s="20"/>
    </row>
    <row r="6" spans="3:25" ht="24" customHeight="1" thickBot="1">
      <c r="C6" s="56" t="s">
        <v>76</v>
      </c>
      <c r="D6" s="103" t="str">
        <f>IF(入力用シート!C44="","",入力用シート!C44)</f>
        <v/>
      </c>
      <c r="E6" s="103" t="s">
        <v>77</v>
      </c>
      <c r="F6" s="103" t="str">
        <f>IF(入力用シート!E44="","",入力用シート!E44)</f>
        <v/>
      </c>
      <c r="G6" s="103" t="s">
        <v>62</v>
      </c>
      <c r="H6" s="103" t="str">
        <f>IF(入力用シート!G44="","",入力用シート!G44)</f>
        <v/>
      </c>
      <c r="I6" s="103" t="s">
        <v>64</v>
      </c>
      <c r="J6" s="104" t="str">
        <f>IF(入力用シート!I44="","",入力用シート!I44)</f>
        <v/>
      </c>
      <c r="K6" s="57" t="s">
        <v>67</v>
      </c>
      <c r="L6" s="105" t="str">
        <f>IF(入力用シート!K44="","",入力用シート!K44)</f>
        <v/>
      </c>
      <c r="M6" s="58" t="s">
        <v>78</v>
      </c>
      <c r="O6" s="29" t="str">
        <f t="shared" ref="O6:O68" si="0">IF(J6="","",J6)</f>
        <v/>
      </c>
      <c r="P6" s="400"/>
      <c r="R6" s="75" t="s">
        <v>135</v>
      </c>
      <c r="S6" s="20"/>
      <c r="T6" s="20"/>
      <c r="U6" s="20"/>
      <c r="V6" s="20"/>
      <c r="W6" s="20"/>
      <c r="X6" s="20"/>
      <c r="Y6" s="20"/>
    </row>
    <row r="7" spans="3:25" ht="24" customHeight="1" thickBot="1">
      <c r="C7" s="56" t="s">
        <v>76</v>
      </c>
      <c r="D7" s="103" t="str">
        <f>IF(入力用シート!C45="","",入力用シート!C45)</f>
        <v/>
      </c>
      <c r="E7" s="103" t="s">
        <v>77</v>
      </c>
      <c r="F7" s="103" t="str">
        <f>IF(入力用シート!E45="","",入力用シート!E45)</f>
        <v/>
      </c>
      <c r="G7" s="103" t="s">
        <v>62</v>
      </c>
      <c r="H7" s="103" t="str">
        <f>IF(入力用シート!G45="","",入力用シート!G45)</f>
        <v/>
      </c>
      <c r="I7" s="103" t="s">
        <v>64</v>
      </c>
      <c r="J7" s="104" t="str">
        <f>IF(入力用シート!I45="","",入力用シート!I45)</f>
        <v/>
      </c>
      <c r="K7" s="57" t="s">
        <v>67</v>
      </c>
      <c r="L7" s="105" t="str">
        <f>IF(入力用シート!K45="","",入力用シート!K45)</f>
        <v/>
      </c>
      <c r="M7" s="58" t="s">
        <v>78</v>
      </c>
      <c r="O7" s="29" t="str">
        <f t="shared" si="0"/>
        <v/>
      </c>
      <c r="P7" s="400"/>
      <c r="Q7" s="20"/>
      <c r="R7" s="77" t="s">
        <v>135</v>
      </c>
      <c r="S7" s="20"/>
      <c r="U7" s="66"/>
      <c r="V7" s="66"/>
      <c r="W7" s="66"/>
      <c r="X7" s="20"/>
      <c r="Y7" s="20"/>
    </row>
    <row r="8" spans="3:25" ht="24" customHeight="1" thickBot="1">
      <c r="C8" s="56" t="s">
        <v>76</v>
      </c>
      <c r="D8" s="103" t="str">
        <f>IF(入力用シート!C46="","",入力用シート!C46)</f>
        <v/>
      </c>
      <c r="E8" s="103" t="s">
        <v>77</v>
      </c>
      <c r="F8" s="103" t="str">
        <f>IF(入力用シート!E46="","",入力用シート!E46)</f>
        <v/>
      </c>
      <c r="G8" s="103" t="s">
        <v>62</v>
      </c>
      <c r="H8" s="103" t="str">
        <f>IF(入力用シート!G46="","",入力用シート!G46)</f>
        <v/>
      </c>
      <c r="I8" s="103" t="s">
        <v>64</v>
      </c>
      <c r="J8" s="104" t="str">
        <f>IF(入力用シート!I46="","",入力用シート!I46)</f>
        <v/>
      </c>
      <c r="K8" s="57" t="s">
        <v>67</v>
      </c>
      <c r="L8" s="105" t="str">
        <f>IF(入力用シート!K46="","",入力用シート!K46)</f>
        <v/>
      </c>
      <c r="M8" s="58" t="s">
        <v>78</v>
      </c>
      <c r="O8" s="29" t="str">
        <f t="shared" si="0"/>
        <v/>
      </c>
      <c r="P8" s="400"/>
      <c r="Q8" s="20"/>
      <c r="R8" s="20"/>
      <c r="S8" s="20"/>
      <c r="T8" s="66"/>
      <c r="U8" s="66"/>
      <c r="V8" s="66"/>
      <c r="W8" s="66"/>
      <c r="X8" s="20"/>
      <c r="Y8" s="20"/>
    </row>
    <row r="9" spans="3:25" ht="24" customHeight="1" thickBot="1">
      <c r="C9" s="56" t="s">
        <v>76</v>
      </c>
      <c r="D9" s="103" t="str">
        <f>IF(入力用シート!C47="","",入力用シート!C47)</f>
        <v/>
      </c>
      <c r="E9" s="103" t="s">
        <v>77</v>
      </c>
      <c r="F9" s="103" t="str">
        <f>IF(入力用シート!E47="","",入力用シート!E47)</f>
        <v/>
      </c>
      <c r="G9" s="103" t="s">
        <v>62</v>
      </c>
      <c r="H9" s="103" t="str">
        <f>IF(入力用シート!G47="","",入力用シート!G47)</f>
        <v/>
      </c>
      <c r="I9" s="103" t="s">
        <v>64</v>
      </c>
      <c r="J9" s="104" t="str">
        <f>IF(入力用シート!I47="","",入力用シート!I47)</f>
        <v/>
      </c>
      <c r="K9" s="57" t="s">
        <v>67</v>
      </c>
      <c r="L9" s="105" t="str">
        <f>IF(入力用シート!K47="","",入力用シート!K47)</f>
        <v/>
      </c>
      <c r="M9" s="58" t="s">
        <v>78</v>
      </c>
      <c r="O9" s="29" t="str">
        <f t="shared" si="0"/>
        <v/>
      </c>
      <c r="P9" s="400"/>
      <c r="Q9" s="20"/>
      <c r="R9" s="20"/>
      <c r="S9" s="20"/>
      <c r="T9" s="20"/>
      <c r="U9" s="20"/>
      <c r="V9" s="20"/>
      <c r="W9" s="20"/>
      <c r="X9" s="20"/>
      <c r="Y9" s="20"/>
    </row>
    <row r="10" spans="3:25" ht="24" customHeight="1" thickBot="1">
      <c r="C10" s="56" t="s">
        <v>76</v>
      </c>
      <c r="D10" s="103" t="str">
        <f>IF(入力用シート!C48="","",入力用シート!C48)</f>
        <v/>
      </c>
      <c r="E10" s="103" t="s">
        <v>77</v>
      </c>
      <c r="F10" s="103" t="str">
        <f>IF(入力用シート!E48="","",入力用シート!E48)</f>
        <v/>
      </c>
      <c r="G10" s="103" t="s">
        <v>62</v>
      </c>
      <c r="H10" s="103" t="str">
        <f>IF(入力用シート!G48="","",入力用シート!G48)</f>
        <v/>
      </c>
      <c r="I10" s="103" t="s">
        <v>64</v>
      </c>
      <c r="J10" s="104" t="str">
        <f>IF(入力用シート!I48="","",入力用シート!I48)</f>
        <v/>
      </c>
      <c r="K10" s="57" t="s">
        <v>67</v>
      </c>
      <c r="L10" s="105" t="str">
        <f>IF(入力用シート!K48="","",入力用シート!K48)</f>
        <v/>
      </c>
      <c r="M10" s="58" t="s">
        <v>78</v>
      </c>
      <c r="O10" s="29" t="str">
        <f t="shared" si="0"/>
        <v/>
      </c>
      <c r="Q10" s="20"/>
      <c r="R10" s="20"/>
      <c r="S10" s="20"/>
      <c r="T10" s="20"/>
      <c r="U10" s="20"/>
      <c r="V10" s="20"/>
      <c r="W10" s="20"/>
      <c r="X10" s="20"/>
      <c r="Y10" s="20"/>
    </row>
    <row r="11" spans="3:25" ht="24" customHeight="1" thickBot="1">
      <c r="C11" s="56" t="s">
        <v>76</v>
      </c>
      <c r="D11" s="103" t="str">
        <f>IF(入力用シート!C49="","",入力用シート!C49)</f>
        <v/>
      </c>
      <c r="E11" s="103" t="s">
        <v>77</v>
      </c>
      <c r="F11" s="103" t="str">
        <f>IF(入力用シート!E49="","",入力用シート!E49)</f>
        <v/>
      </c>
      <c r="G11" s="103" t="s">
        <v>62</v>
      </c>
      <c r="H11" s="103" t="str">
        <f>IF(入力用シート!G49="","",入力用シート!G49)</f>
        <v/>
      </c>
      <c r="I11" s="103" t="s">
        <v>64</v>
      </c>
      <c r="J11" s="104" t="str">
        <f>IF(入力用シート!I49="","",入力用シート!I49)</f>
        <v/>
      </c>
      <c r="K11" s="57" t="s">
        <v>67</v>
      </c>
      <c r="L11" s="105" t="str">
        <f>IF(入力用シート!K49="","",入力用シート!K49)</f>
        <v/>
      </c>
      <c r="M11" s="58" t="s">
        <v>78</v>
      </c>
      <c r="O11" s="29" t="str">
        <f t="shared" si="0"/>
        <v/>
      </c>
      <c r="Q11" s="20"/>
      <c r="R11" s="20"/>
      <c r="S11" s="20"/>
      <c r="T11" s="20"/>
      <c r="U11" s="20"/>
      <c r="V11" s="20"/>
      <c r="W11" s="20"/>
      <c r="X11" s="20"/>
      <c r="Y11" s="20"/>
    </row>
    <row r="12" spans="3:25" ht="24" customHeight="1" thickBot="1">
      <c r="C12" s="56" t="s">
        <v>76</v>
      </c>
      <c r="D12" s="103" t="str">
        <f>IF(入力用シート!C50="","",入力用シート!C50)</f>
        <v/>
      </c>
      <c r="E12" s="103" t="s">
        <v>77</v>
      </c>
      <c r="F12" s="103" t="str">
        <f>IF(入力用シート!E50="","",入力用シート!E50)</f>
        <v/>
      </c>
      <c r="G12" s="103" t="s">
        <v>62</v>
      </c>
      <c r="H12" s="103" t="str">
        <f>IF(入力用シート!G50="","",入力用シート!G50)</f>
        <v/>
      </c>
      <c r="I12" s="103" t="s">
        <v>64</v>
      </c>
      <c r="J12" s="104" t="str">
        <f>IF(入力用シート!I50="","",入力用シート!I50)</f>
        <v/>
      </c>
      <c r="K12" s="57" t="s">
        <v>67</v>
      </c>
      <c r="L12" s="105" t="str">
        <f>IF(入力用シート!K50="","",入力用シート!K50)</f>
        <v/>
      </c>
      <c r="M12" s="58" t="s">
        <v>78</v>
      </c>
      <c r="O12" s="29" t="str">
        <f t="shared" si="0"/>
        <v/>
      </c>
      <c r="Q12" s="20"/>
      <c r="R12" s="20"/>
      <c r="S12" s="20"/>
      <c r="T12" s="20"/>
      <c r="U12" s="20"/>
      <c r="V12" s="20"/>
      <c r="W12" s="20"/>
      <c r="X12" s="20"/>
      <c r="Y12" s="20"/>
    </row>
    <row r="13" spans="3:25" ht="24" customHeight="1" thickBot="1">
      <c r="C13" s="56" t="s">
        <v>76</v>
      </c>
      <c r="D13" s="103" t="str">
        <f>IF(入力用シート!C51="","",入力用シート!C51)</f>
        <v/>
      </c>
      <c r="E13" s="103" t="s">
        <v>77</v>
      </c>
      <c r="F13" s="103" t="str">
        <f>IF(入力用シート!E51="","",入力用シート!E51)</f>
        <v/>
      </c>
      <c r="G13" s="103" t="s">
        <v>62</v>
      </c>
      <c r="H13" s="103" t="str">
        <f>IF(入力用シート!G51="","",入力用シート!G51)</f>
        <v/>
      </c>
      <c r="I13" s="103" t="s">
        <v>64</v>
      </c>
      <c r="J13" s="104" t="str">
        <f>IF(入力用シート!I51="","",入力用シート!I51)</f>
        <v/>
      </c>
      <c r="K13" s="57" t="s">
        <v>67</v>
      </c>
      <c r="L13" s="105" t="str">
        <f>IF(入力用シート!K51="","",入力用シート!K51)</f>
        <v/>
      </c>
      <c r="M13" s="58" t="s">
        <v>78</v>
      </c>
      <c r="O13" s="29" t="str">
        <f t="shared" si="0"/>
        <v/>
      </c>
      <c r="Q13" s="20"/>
      <c r="R13" s="20"/>
      <c r="S13" s="20"/>
      <c r="U13" s="394"/>
      <c r="V13" s="394"/>
      <c r="W13" s="394"/>
      <c r="X13" s="20"/>
      <c r="Y13" s="20"/>
    </row>
    <row r="14" spans="3:25" ht="24" customHeight="1" thickBot="1">
      <c r="C14" s="56" t="s">
        <v>76</v>
      </c>
      <c r="D14" s="103" t="str">
        <f>IF(入力用シート!C52="","",入力用シート!C52)</f>
        <v/>
      </c>
      <c r="E14" s="103" t="s">
        <v>77</v>
      </c>
      <c r="F14" s="103" t="str">
        <f>IF(入力用シート!E52="","",入力用シート!E52)</f>
        <v/>
      </c>
      <c r="G14" s="103" t="s">
        <v>62</v>
      </c>
      <c r="H14" s="103" t="str">
        <f>IF(入力用シート!G52="","",入力用シート!G52)</f>
        <v/>
      </c>
      <c r="I14" s="103" t="s">
        <v>64</v>
      </c>
      <c r="J14" s="104" t="str">
        <f>IF(入力用シート!I52="","",入力用シート!I52)</f>
        <v/>
      </c>
      <c r="K14" s="57" t="s">
        <v>67</v>
      </c>
      <c r="L14" s="105" t="str">
        <f>IF(入力用シート!K52="","",入力用シート!K52)</f>
        <v/>
      </c>
      <c r="M14" s="58" t="s">
        <v>78</v>
      </c>
      <c r="O14" s="29" t="str">
        <f t="shared" si="0"/>
        <v/>
      </c>
      <c r="Q14" s="20"/>
      <c r="R14" s="20"/>
      <c r="S14" s="20"/>
      <c r="T14" s="66"/>
      <c r="U14" s="394"/>
      <c r="V14" s="394"/>
      <c r="W14" s="394"/>
      <c r="X14" s="20"/>
      <c r="Y14" s="20"/>
    </row>
    <row r="15" spans="3:25" ht="24" customHeight="1" thickBot="1">
      <c r="C15" s="56" t="s">
        <v>76</v>
      </c>
      <c r="D15" s="103" t="str">
        <f>IF(入力用シート!C53="","",入力用シート!C53)</f>
        <v/>
      </c>
      <c r="E15" s="103" t="s">
        <v>77</v>
      </c>
      <c r="F15" s="103" t="str">
        <f>IF(入力用シート!E53="","",入力用シート!E53)</f>
        <v/>
      </c>
      <c r="G15" s="103" t="s">
        <v>62</v>
      </c>
      <c r="H15" s="103" t="str">
        <f>IF(入力用シート!G53="","",入力用シート!G53)</f>
        <v/>
      </c>
      <c r="I15" s="103" t="s">
        <v>64</v>
      </c>
      <c r="J15" s="104" t="str">
        <f>IF(入力用シート!I53="","",入力用シート!I53)</f>
        <v/>
      </c>
      <c r="K15" s="57" t="s">
        <v>67</v>
      </c>
      <c r="L15" s="105" t="str">
        <f>IF(入力用シート!K53="","",入力用シート!K53)</f>
        <v/>
      </c>
      <c r="M15" s="58" t="s">
        <v>78</v>
      </c>
      <c r="O15" s="29" t="str">
        <f t="shared" si="0"/>
        <v/>
      </c>
      <c r="Q15" s="20"/>
      <c r="R15" s="20"/>
      <c r="S15" s="20"/>
      <c r="T15" s="66"/>
      <c r="U15" s="394"/>
      <c r="V15" s="394"/>
      <c r="W15" s="394"/>
      <c r="X15" s="20"/>
      <c r="Y15" s="20"/>
    </row>
    <row r="16" spans="3:25" ht="24" customHeight="1" thickBot="1">
      <c r="C16" s="56" t="s">
        <v>76</v>
      </c>
      <c r="D16" s="103" t="str">
        <f>IF(入力用シート!C54="","",入力用シート!C54)</f>
        <v/>
      </c>
      <c r="E16" s="103" t="s">
        <v>77</v>
      </c>
      <c r="F16" s="103" t="str">
        <f>IF(入力用シート!E54="","",入力用シート!E54)</f>
        <v/>
      </c>
      <c r="G16" s="103" t="s">
        <v>62</v>
      </c>
      <c r="H16" s="103" t="str">
        <f>IF(入力用シート!G54="","",入力用シート!G54)</f>
        <v/>
      </c>
      <c r="I16" s="103" t="s">
        <v>64</v>
      </c>
      <c r="J16" s="104" t="str">
        <f>IF(入力用シート!I54="","",入力用シート!I54)</f>
        <v/>
      </c>
      <c r="K16" s="57" t="s">
        <v>67</v>
      </c>
      <c r="L16" s="105" t="str">
        <f>IF(入力用シート!K54="","",入力用シート!K54)</f>
        <v/>
      </c>
      <c r="M16" s="58" t="s">
        <v>78</v>
      </c>
      <c r="O16" s="29" t="str">
        <f t="shared" si="0"/>
        <v/>
      </c>
      <c r="Q16" s="20"/>
      <c r="R16" s="20"/>
      <c r="S16" s="20"/>
      <c r="T16" s="66"/>
      <c r="U16" s="66"/>
      <c r="V16" s="66"/>
      <c r="W16" s="20"/>
      <c r="X16" s="20"/>
      <c r="Y16" s="20"/>
    </row>
    <row r="17" spans="3:25" ht="24" customHeight="1" thickBot="1">
      <c r="C17" s="56" t="s">
        <v>76</v>
      </c>
      <c r="D17" s="103" t="str">
        <f>IF(入力用シート!C55="","",入力用シート!C55)</f>
        <v/>
      </c>
      <c r="E17" s="103" t="s">
        <v>77</v>
      </c>
      <c r="F17" s="103" t="str">
        <f>IF(入力用シート!E55="","",入力用シート!E55)</f>
        <v/>
      </c>
      <c r="G17" s="103" t="s">
        <v>62</v>
      </c>
      <c r="H17" s="103" t="str">
        <f>IF(入力用シート!G55="","",入力用シート!G55)</f>
        <v/>
      </c>
      <c r="I17" s="103" t="s">
        <v>64</v>
      </c>
      <c r="J17" s="104" t="str">
        <f>IF(入力用シート!I55="","",入力用シート!I55)</f>
        <v/>
      </c>
      <c r="K17" s="57" t="s">
        <v>67</v>
      </c>
      <c r="L17" s="105" t="str">
        <f>IF(入力用シート!K55="","",入力用シート!K55)</f>
        <v/>
      </c>
      <c r="M17" s="58" t="s">
        <v>78</v>
      </c>
      <c r="O17" s="29" t="str">
        <f t="shared" si="0"/>
        <v/>
      </c>
      <c r="Q17" s="20"/>
      <c r="R17" s="20"/>
      <c r="S17" s="20"/>
      <c r="T17" s="20"/>
      <c r="U17" s="20"/>
      <c r="V17" s="20"/>
      <c r="W17" s="20"/>
      <c r="X17" s="20"/>
      <c r="Y17" s="20"/>
    </row>
    <row r="18" spans="3:25" ht="24" customHeight="1" thickBot="1">
      <c r="C18" s="56" t="s">
        <v>76</v>
      </c>
      <c r="D18" s="103" t="str">
        <f>IF(入力用シート!C56="","",入力用シート!C56)</f>
        <v/>
      </c>
      <c r="E18" s="103" t="s">
        <v>77</v>
      </c>
      <c r="F18" s="103" t="str">
        <f>IF(入力用シート!E56="","",入力用シート!E56)</f>
        <v/>
      </c>
      <c r="G18" s="103" t="s">
        <v>62</v>
      </c>
      <c r="H18" s="103" t="str">
        <f>IF(入力用シート!G56="","",入力用シート!G56)</f>
        <v/>
      </c>
      <c r="I18" s="103" t="s">
        <v>64</v>
      </c>
      <c r="J18" s="104" t="str">
        <f>IF(入力用シート!I56="","",入力用シート!I56)</f>
        <v/>
      </c>
      <c r="K18" s="57" t="s">
        <v>67</v>
      </c>
      <c r="L18" s="105" t="str">
        <f>IF(入力用シート!K56="","",入力用シート!K56)</f>
        <v/>
      </c>
      <c r="M18" s="58" t="s">
        <v>78</v>
      </c>
      <c r="O18" s="29" t="str">
        <f t="shared" si="0"/>
        <v/>
      </c>
      <c r="Q18" s="20"/>
      <c r="R18" s="20"/>
      <c r="S18" s="20"/>
      <c r="T18" s="20"/>
      <c r="U18" s="20"/>
      <c r="V18" s="20"/>
      <c r="W18" s="20"/>
      <c r="X18" s="20"/>
      <c r="Y18" s="20"/>
    </row>
    <row r="19" spans="3:25" ht="24" customHeight="1" thickBot="1">
      <c r="C19" s="56" t="s">
        <v>76</v>
      </c>
      <c r="D19" s="103" t="str">
        <f>IF(入力用シート!C57="","",入力用シート!C57)</f>
        <v/>
      </c>
      <c r="E19" s="103" t="s">
        <v>77</v>
      </c>
      <c r="F19" s="103" t="str">
        <f>IF(入力用シート!E57="","",入力用シート!E57)</f>
        <v/>
      </c>
      <c r="G19" s="103" t="s">
        <v>62</v>
      </c>
      <c r="H19" s="103" t="str">
        <f>IF(入力用シート!G57="","",入力用シート!G57)</f>
        <v/>
      </c>
      <c r="I19" s="103" t="s">
        <v>64</v>
      </c>
      <c r="J19" s="104" t="str">
        <f>IF(入力用シート!I57="","",入力用シート!I57)</f>
        <v/>
      </c>
      <c r="K19" s="57" t="s">
        <v>67</v>
      </c>
      <c r="L19" s="105" t="str">
        <f>IF(入力用シート!K57="","",入力用シート!K57)</f>
        <v/>
      </c>
      <c r="M19" s="58" t="s">
        <v>78</v>
      </c>
      <c r="O19" s="29" t="str">
        <f t="shared" si="0"/>
        <v/>
      </c>
      <c r="Q19" s="20"/>
      <c r="R19" s="20"/>
      <c r="S19" s="20"/>
      <c r="U19" s="20"/>
      <c r="V19" s="20"/>
      <c r="W19" s="20"/>
      <c r="X19" s="20"/>
      <c r="Y19" s="20"/>
    </row>
    <row r="20" spans="3:25" ht="24" customHeight="1" thickBot="1">
      <c r="C20" s="56" t="s">
        <v>76</v>
      </c>
      <c r="D20" s="103" t="str">
        <f>IF(入力用シート!C58="","",入力用シート!C58)</f>
        <v/>
      </c>
      <c r="E20" s="103" t="s">
        <v>77</v>
      </c>
      <c r="F20" s="103" t="str">
        <f>IF(入力用シート!E58="","",入力用シート!E58)</f>
        <v/>
      </c>
      <c r="G20" s="103" t="s">
        <v>62</v>
      </c>
      <c r="H20" s="103" t="str">
        <f>IF(入力用シート!G58="","",入力用シート!G58)</f>
        <v/>
      </c>
      <c r="I20" s="103" t="s">
        <v>64</v>
      </c>
      <c r="J20" s="104" t="str">
        <f>IF(入力用シート!I58="","",入力用シート!I58)</f>
        <v/>
      </c>
      <c r="K20" s="57" t="s">
        <v>67</v>
      </c>
      <c r="L20" s="105" t="str">
        <f>IF(入力用シート!K58="","",入力用シート!K58)</f>
        <v/>
      </c>
      <c r="M20" s="58" t="s">
        <v>78</v>
      </c>
      <c r="O20" s="29" t="str">
        <f t="shared" si="0"/>
        <v/>
      </c>
      <c r="Q20" s="20"/>
      <c r="R20" s="20"/>
      <c r="S20" s="20"/>
      <c r="T20" s="20"/>
      <c r="U20" s="20"/>
      <c r="V20" s="20"/>
      <c r="W20" s="20"/>
      <c r="X20" s="20"/>
      <c r="Y20" s="20"/>
    </row>
    <row r="21" spans="3:25" ht="24" customHeight="1" thickBot="1">
      <c r="C21" s="56" t="s">
        <v>76</v>
      </c>
      <c r="D21" s="103" t="str">
        <f>IF(入力用シート!C59="","",入力用シート!C59)</f>
        <v/>
      </c>
      <c r="E21" s="103" t="s">
        <v>77</v>
      </c>
      <c r="F21" s="103" t="str">
        <f>IF(入力用シート!E59="","",入力用シート!E59)</f>
        <v/>
      </c>
      <c r="G21" s="103" t="s">
        <v>62</v>
      </c>
      <c r="H21" s="103" t="str">
        <f>IF(入力用シート!G59="","",入力用シート!G59)</f>
        <v/>
      </c>
      <c r="I21" s="103" t="s">
        <v>64</v>
      </c>
      <c r="J21" s="104" t="str">
        <f>IF(入力用シート!I59="","",入力用シート!I59)</f>
        <v/>
      </c>
      <c r="K21" s="57" t="s">
        <v>67</v>
      </c>
      <c r="L21" s="105" t="str">
        <f>IF(入力用シート!K59="","",入力用シート!K59)</f>
        <v/>
      </c>
      <c r="M21" s="58" t="s">
        <v>78</v>
      </c>
      <c r="O21" s="29" t="str">
        <f t="shared" si="0"/>
        <v/>
      </c>
      <c r="Q21" s="20"/>
      <c r="R21" s="77" t="s">
        <v>135</v>
      </c>
      <c r="S21" s="20"/>
      <c r="T21" s="20"/>
      <c r="U21" s="20"/>
      <c r="V21" s="20"/>
      <c r="W21" s="20"/>
      <c r="X21" s="20"/>
      <c r="Y21" s="20"/>
    </row>
    <row r="22" spans="3:25" ht="24" customHeight="1" thickBot="1">
      <c r="C22" s="56" t="s">
        <v>76</v>
      </c>
      <c r="D22" s="103" t="str">
        <f>IF(入力用シート!C60="","",入力用シート!C60)</f>
        <v/>
      </c>
      <c r="E22" s="103" t="s">
        <v>77</v>
      </c>
      <c r="F22" s="103" t="str">
        <f>IF(入力用シート!E60="","",入力用シート!E60)</f>
        <v/>
      </c>
      <c r="G22" s="103" t="s">
        <v>62</v>
      </c>
      <c r="H22" s="103" t="str">
        <f>IF(入力用シート!G60="","",入力用シート!G60)</f>
        <v/>
      </c>
      <c r="I22" s="103" t="s">
        <v>64</v>
      </c>
      <c r="J22" s="104" t="str">
        <f>IF(入力用シート!I60="","",入力用シート!I60)</f>
        <v/>
      </c>
      <c r="K22" s="57" t="s">
        <v>67</v>
      </c>
      <c r="L22" s="105" t="str">
        <f>IF(入力用シート!K60="","",入力用シート!K60)</f>
        <v/>
      </c>
      <c r="M22" s="58" t="s">
        <v>78</v>
      </c>
      <c r="O22" s="29" t="str">
        <f t="shared" si="0"/>
        <v/>
      </c>
      <c r="Q22" s="20"/>
      <c r="R22" s="20"/>
      <c r="S22" s="20"/>
      <c r="T22" s="20"/>
      <c r="U22" s="20"/>
      <c r="V22" s="20"/>
      <c r="W22" s="20"/>
      <c r="X22" s="20"/>
      <c r="Y22" s="20"/>
    </row>
    <row r="23" spans="3:25" ht="24" customHeight="1" thickBot="1">
      <c r="C23" s="56" t="s">
        <v>76</v>
      </c>
      <c r="D23" s="103" t="str">
        <f>IF(入力用シート!C61="","",入力用シート!C61)</f>
        <v/>
      </c>
      <c r="E23" s="103" t="s">
        <v>77</v>
      </c>
      <c r="F23" s="103" t="str">
        <f>IF(入力用シート!E61="","",入力用シート!E61)</f>
        <v/>
      </c>
      <c r="G23" s="103" t="s">
        <v>62</v>
      </c>
      <c r="H23" s="103" t="str">
        <f>IF(入力用シート!G61="","",入力用シート!G61)</f>
        <v/>
      </c>
      <c r="I23" s="103" t="s">
        <v>64</v>
      </c>
      <c r="J23" s="104" t="str">
        <f>IF(入力用シート!I61="","",入力用シート!I61)</f>
        <v/>
      </c>
      <c r="K23" s="57" t="s">
        <v>67</v>
      </c>
      <c r="L23" s="105" t="str">
        <f>IF(入力用シート!K61="","",入力用シート!K61)</f>
        <v/>
      </c>
      <c r="M23" s="58" t="s">
        <v>78</v>
      </c>
      <c r="O23" s="29" t="str">
        <f t="shared" si="0"/>
        <v/>
      </c>
      <c r="Q23" s="20"/>
      <c r="R23" s="20"/>
      <c r="S23" s="20"/>
      <c r="T23" s="20"/>
      <c r="U23" s="20"/>
      <c r="V23" s="20"/>
      <c r="W23" s="20"/>
      <c r="X23" s="20"/>
      <c r="Y23" s="20"/>
    </row>
    <row r="24" spans="3:25" ht="24" customHeight="1" thickBot="1">
      <c r="C24" s="56" t="s">
        <v>76</v>
      </c>
      <c r="D24" s="103" t="str">
        <f>IF(入力用シート!C62="","",入力用シート!C62)</f>
        <v/>
      </c>
      <c r="E24" s="103" t="s">
        <v>77</v>
      </c>
      <c r="F24" s="103" t="str">
        <f>IF(入力用シート!E62="","",入力用シート!E62)</f>
        <v/>
      </c>
      <c r="G24" s="103" t="s">
        <v>62</v>
      </c>
      <c r="H24" s="103" t="str">
        <f>IF(入力用シート!G62="","",入力用シート!G62)</f>
        <v/>
      </c>
      <c r="I24" s="103" t="s">
        <v>64</v>
      </c>
      <c r="J24" s="104" t="str">
        <f>IF(入力用シート!I62="","",入力用シート!I62)</f>
        <v/>
      </c>
      <c r="K24" s="57" t="s">
        <v>67</v>
      </c>
      <c r="L24" s="105" t="str">
        <f>IF(入力用シート!K62="","",入力用シート!K62)</f>
        <v/>
      </c>
      <c r="M24" s="58" t="s">
        <v>78</v>
      </c>
      <c r="O24" s="29" t="str">
        <f t="shared" si="0"/>
        <v/>
      </c>
      <c r="Q24" s="20"/>
      <c r="R24" s="20"/>
      <c r="S24" s="20"/>
      <c r="T24" s="20"/>
      <c r="U24" s="20"/>
      <c r="V24" s="20"/>
      <c r="W24" s="20"/>
      <c r="X24" s="20"/>
      <c r="Y24" s="20"/>
    </row>
    <row r="25" spans="3:25" s="29" customFormat="1" ht="24" customHeight="1" thickBot="1">
      <c r="C25" s="56" t="s">
        <v>76</v>
      </c>
      <c r="D25" s="103" t="str">
        <f>IF(入力用シート!C63="","",入力用シート!C63)</f>
        <v/>
      </c>
      <c r="E25" s="103" t="s">
        <v>77</v>
      </c>
      <c r="F25" s="103" t="str">
        <f>IF(入力用シート!E63="","",入力用シート!E63)</f>
        <v/>
      </c>
      <c r="G25" s="103" t="s">
        <v>62</v>
      </c>
      <c r="H25" s="103" t="str">
        <f>IF(入力用シート!G63="","",入力用シート!G63)</f>
        <v/>
      </c>
      <c r="I25" s="103" t="s">
        <v>64</v>
      </c>
      <c r="J25" s="104" t="str">
        <f>IF(入力用シート!I63="","",入力用シート!I63)</f>
        <v/>
      </c>
      <c r="K25" s="57" t="s">
        <v>67</v>
      </c>
      <c r="L25" s="105" t="str">
        <f>IF(入力用シート!K63="","",入力用シート!K63)</f>
        <v/>
      </c>
      <c r="M25" s="58" t="s">
        <v>78</v>
      </c>
      <c r="O25" s="29" t="str">
        <f t="shared" si="0"/>
        <v/>
      </c>
      <c r="Q25" s="20"/>
      <c r="R25" s="20"/>
      <c r="S25" s="20"/>
      <c r="T25" s="20"/>
      <c r="U25" s="20"/>
      <c r="V25" s="20"/>
      <c r="W25" s="20"/>
      <c r="X25" s="20"/>
      <c r="Y25" s="20"/>
    </row>
    <row r="26" spans="3:25" ht="24" customHeight="1" thickBot="1">
      <c r="C26" s="56" t="s">
        <v>76</v>
      </c>
      <c r="D26" s="103" t="str">
        <f>IF(入力用シート!C64="","",入力用シート!C64)</f>
        <v/>
      </c>
      <c r="E26" s="103" t="s">
        <v>77</v>
      </c>
      <c r="F26" s="103" t="str">
        <f>IF(入力用シート!E64="","",入力用シート!E64)</f>
        <v/>
      </c>
      <c r="G26" s="103" t="s">
        <v>62</v>
      </c>
      <c r="H26" s="103" t="str">
        <f>IF(入力用シート!G64="","",入力用シート!G64)</f>
        <v/>
      </c>
      <c r="I26" s="103" t="s">
        <v>64</v>
      </c>
      <c r="J26" s="104" t="str">
        <f>IF(入力用シート!I64="","",入力用シート!I64)</f>
        <v/>
      </c>
      <c r="K26" s="57" t="s">
        <v>67</v>
      </c>
      <c r="L26" s="105" t="str">
        <f>IF(入力用シート!K64="","",入力用シート!K64)</f>
        <v/>
      </c>
      <c r="M26" s="58" t="s">
        <v>78</v>
      </c>
      <c r="O26" s="29" t="str">
        <f t="shared" si="0"/>
        <v/>
      </c>
      <c r="Q26" s="20"/>
      <c r="R26" s="20"/>
      <c r="S26" s="20"/>
      <c r="T26" s="20"/>
      <c r="U26" s="20"/>
      <c r="V26" s="20"/>
      <c r="W26" s="20"/>
      <c r="X26" s="20"/>
      <c r="Y26" s="20"/>
    </row>
    <row r="27" spans="3:25" ht="24" customHeight="1" thickBot="1">
      <c r="C27" s="56" t="s">
        <v>76</v>
      </c>
      <c r="D27" s="103" t="str">
        <f>IF(入力用シート!C65="","",入力用シート!C65)</f>
        <v/>
      </c>
      <c r="E27" s="103" t="s">
        <v>77</v>
      </c>
      <c r="F27" s="103" t="str">
        <f>IF(入力用シート!E65="","",入力用シート!E65)</f>
        <v/>
      </c>
      <c r="G27" s="103" t="s">
        <v>62</v>
      </c>
      <c r="H27" s="103" t="str">
        <f>IF(入力用シート!G65="","",入力用シート!G65)</f>
        <v/>
      </c>
      <c r="I27" s="103" t="s">
        <v>64</v>
      </c>
      <c r="J27" s="104" t="str">
        <f>IF(入力用シート!I65="","",入力用シート!I65)</f>
        <v/>
      </c>
      <c r="K27" s="57" t="s">
        <v>67</v>
      </c>
      <c r="L27" s="105" t="str">
        <f>IF(入力用シート!K65="","",入力用シート!K65)</f>
        <v/>
      </c>
      <c r="M27" s="58" t="s">
        <v>78</v>
      </c>
      <c r="O27" s="29" t="str">
        <f t="shared" si="0"/>
        <v/>
      </c>
      <c r="Q27" s="20"/>
      <c r="R27" s="20"/>
      <c r="S27" s="20"/>
      <c r="T27" s="20"/>
      <c r="U27" s="20"/>
      <c r="V27" s="20"/>
      <c r="W27" s="20"/>
      <c r="X27" s="20"/>
      <c r="Y27" s="20"/>
    </row>
    <row r="28" spans="3:25" ht="24" customHeight="1" thickBot="1">
      <c r="C28" s="56" t="s">
        <v>76</v>
      </c>
      <c r="D28" s="103" t="str">
        <f>IF(入力用シート!C66="","",入力用シート!C66)</f>
        <v/>
      </c>
      <c r="E28" s="103" t="s">
        <v>77</v>
      </c>
      <c r="F28" s="103" t="str">
        <f>IF(入力用シート!E66="","",入力用シート!E66)</f>
        <v/>
      </c>
      <c r="G28" s="103" t="s">
        <v>62</v>
      </c>
      <c r="H28" s="103" t="str">
        <f>IF(入力用シート!G66="","",入力用シート!G66)</f>
        <v/>
      </c>
      <c r="I28" s="103" t="s">
        <v>64</v>
      </c>
      <c r="J28" s="104" t="str">
        <f>IF(入力用シート!I66="","",入力用シート!I66)</f>
        <v/>
      </c>
      <c r="K28" s="57" t="s">
        <v>67</v>
      </c>
      <c r="L28" s="105" t="str">
        <f>IF(入力用シート!K66="","",入力用シート!K66)</f>
        <v/>
      </c>
      <c r="M28" s="58" t="s">
        <v>78</v>
      </c>
      <c r="O28" s="29" t="str">
        <f t="shared" si="0"/>
        <v/>
      </c>
      <c r="Q28" s="20"/>
      <c r="R28" s="20"/>
      <c r="S28" s="20"/>
      <c r="T28" s="20"/>
      <c r="U28" s="20"/>
      <c r="V28" s="20"/>
      <c r="W28" s="20"/>
      <c r="X28" s="20"/>
      <c r="Y28" s="20"/>
    </row>
    <row r="29" spans="3:25" ht="24" customHeight="1" thickBot="1">
      <c r="C29" s="56" t="s">
        <v>76</v>
      </c>
      <c r="D29" s="103" t="str">
        <f>IF(入力用シート!C67="","",入力用シート!C67)</f>
        <v/>
      </c>
      <c r="E29" s="103" t="s">
        <v>77</v>
      </c>
      <c r="F29" s="103" t="str">
        <f>IF(入力用シート!E67="","",入力用シート!E67)</f>
        <v/>
      </c>
      <c r="G29" s="103" t="s">
        <v>62</v>
      </c>
      <c r="H29" s="103" t="str">
        <f>IF(入力用シート!G67="","",入力用シート!G67)</f>
        <v/>
      </c>
      <c r="I29" s="103" t="s">
        <v>64</v>
      </c>
      <c r="J29" s="104" t="str">
        <f>IF(入力用シート!I67="","",入力用シート!I67)</f>
        <v/>
      </c>
      <c r="K29" s="57" t="s">
        <v>67</v>
      </c>
      <c r="L29" s="105" t="str">
        <f>IF(入力用シート!K67="","",入力用シート!K67)</f>
        <v/>
      </c>
      <c r="M29" s="58" t="s">
        <v>78</v>
      </c>
      <c r="O29" s="29" t="str">
        <f t="shared" si="0"/>
        <v/>
      </c>
      <c r="Q29" s="20"/>
      <c r="R29" s="20"/>
      <c r="S29" s="20"/>
      <c r="T29" s="20"/>
      <c r="U29" s="20"/>
      <c r="V29" s="20"/>
      <c r="W29" s="20"/>
      <c r="X29" s="20"/>
      <c r="Y29" s="20"/>
    </row>
    <row r="30" spans="3:25" ht="24" customHeight="1" thickBot="1">
      <c r="C30" s="56" t="s">
        <v>76</v>
      </c>
      <c r="D30" s="103" t="str">
        <f>IF(入力用シート!C68="","",入力用シート!C68)</f>
        <v/>
      </c>
      <c r="E30" s="103" t="s">
        <v>77</v>
      </c>
      <c r="F30" s="103" t="str">
        <f>IF(入力用シート!E68="","",入力用シート!E68)</f>
        <v/>
      </c>
      <c r="G30" s="103" t="s">
        <v>62</v>
      </c>
      <c r="H30" s="103" t="str">
        <f>IF(入力用シート!G68="","",入力用シート!G68)</f>
        <v/>
      </c>
      <c r="I30" s="103" t="s">
        <v>64</v>
      </c>
      <c r="J30" s="104" t="str">
        <f>IF(入力用シート!I68="","",入力用シート!I68)</f>
        <v/>
      </c>
      <c r="K30" s="57" t="s">
        <v>67</v>
      </c>
      <c r="L30" s="105" t="str">
        <f>IF(入力用シート!K68="","",入力用シート!K68)</f>
        <v/>
      </c>
      <c r="M30" s="58" t="s">
        <v>78</v>
      </c>
      <c r="O30" s="29" t="str">
        <f t="shared" si="0"/>
        <v/>
      </c>
      <c r="Q30" s="20"/>
      <c r="R30" s="20"/>
      <c r="S30" s="20"/>
      <c r="T30" s="20"/>
      <c r="U30" s="20"/>
      <c r="V30" s="20"/>
      <c r="W30" s="20"/>
      <c r="X30" s="20"/>
      <c r="Y30" s="20"/>
    </row>
    <row r="31" spans="3:25" ht="24" customHeight="1" thickBot="1">
      <c r="C31" s="56" t="s">
        <v>76</v>
      </c>
      <c r="D31" s="103" t="str">
        <f>IF(入力用シート!C69="","",入力用シート!C69)</f>
        <v/>
      </c>
      <c r="E31" s="103" t="s">
        <v>77</v>
      </c>
      <c r="F31" s="103" t="str">
        <f>IF(入力用シート!E69="","",入力用シート!E69)</f>
        <v/>
      </c>
      <c r="G31" s="103" t="s">
        <v>62</v>
      </c>
      <c r="H31" s="103" t="str">
        <f>IF(入力用シート!G69="","",入力用シート!G69)</f>
        <v/>
      </c>
      <c r="I31" s="103" t="s">
        <v>64</v>
      </c>
      <c r="J31" s="104" t="str">
        <f>IF(入力用シート!I69="","",入力用シート!I69)</f>
        <v/>
      </c>
      <c r="K31" s="57" t="s">
        <v>67</v>
      </c>
      <c r="L31" s="105" t="str">
        <f>IF(入力用シート!K69="","",入力用シート!K69)</f>
        <v/>
      </c>
      <c r="M31" s="58" t="s">
        <v>78</v>
      </c>
      <c r="O31" s="29" t="str">
        <f t="shared" si="0"/>
        <v/>
      </c>
      <c r="Q31" s="20"/>
      <c r="R31" s="20"/>
      <c r="S31" s="20"/>
      <c r="T31" s="20"/>
      <c r="U31" s="20"/>
      <c r="V31" s="20"/>
      <c r="W31" s="20"/>
      <c r="X31" s="20"/>
      <c r="Y31" s="20"/>
    </row>
    <row r="32" spans="3:25" ht="24" customHeight="1" thickBot="1">
      <c r="C32" s="56" t="s">
        <v>76</v>
      </c>
      <c r="D32" s="103" t="str">
        <f>IF(入力用シート!C70="","",入力用シート!C70)</f>
        <v/>
      </c>
      <c r="E32" s="103" t="s">
        <v>77</v>
      </c>
      <c r="F32" s="103" t="str">
        <f>IF(入力用シート!E70="","",入力用シート!E70)</f>
        <v/>
      </c>
      <c r="G32" s="103" t="s">
        <v>62</v>
      </c>
      <c r="H32" s="103" t="str">
        <f>IF(入力用シート!G70="","",入力用シート!G70)</f>
        <v/>
      </c>
      <c r="I32" s="103" t="s">
        <v>64</v>
      </c>
      <c r="J32" s="104" t="str">
        <f>IF(入力用シート!I70="","",入力用シート!I70)</f>
        <v/>
      </c>
      <c r="K32" s="57" t="s">
        <v>67</v>
      </c>
      <c r="L32" s="105" t="str">
        <f>IF(入力用シート!K70="","",入力用シート!K70)</f>
        <v/>
      </c>
      <c r="M32" s="58" t="s">
        <v>78</v>
      </c>
      <c r="O32" s="29" t="str">
        <f t="shared" si="0"/>
        <v/>
      </c>
      <c r="Q32" s="20"/>
      <c r="R32" s="20"/>
      <c r="S32" s="20"/>
      <c r="T32" s="20"/>
      <c r="U32" s="20"/>
      <c r="V32" s="20"/>
      <c r="W32" s="20"/>
      <c r="X32" s="20"/>
      <c r="Y32" s="20"/>
    </row>
    <row r="33" spans="3:25" ht="24" customHeight="1" thickBot="1">
      <c r="C33" s="56" t="s">
        <v>76</v>
      </c>
      <c r="D33" s="103" t="str">
        <f>IF(入力用シート!C71="","",入力用シート!C71)</f>
        <v/>
      </c>
      <c r="E33" s="103" t="s">
        <v>77</v>
      </c>
      <c r="F33" s="103" t="str">
        <f>IF(入力用シート!E71="","",入力用シート!E71)</f>
        <v/>
      </c>
      <c r="G33" s="103" t="s">
        <v>62</v>
      </c>
      <c r="H33" s="103" t="str">
        <f>IF(入力用シート!G71="","",入力用シート!G71)</f>
        <v/>
      </c>
      <c r="I33" s="103" t="s">
        <v>64</v>
      </c>
      <c r="J33" s="104" t="str">
        <f>IF(入力用シート!I71="","",入力用シート!I71)</f>
        <v/>
      </c>
      <c r="K33" s="57" t="s">
        <v>67</v>
      </c>
      <c r="L33" s="105" t="str">
        <f>IF(入力用シート!K71="","",入力用シート!K71)</f>
        <v/>
      </c>
      <c r="M33" s="58" t="s">
        <v>78</v>
      </c>
      <c r="O33" s="29" t="str">
        <f t="shared" si="0"/>
        <v/>
      </c>
      <c r="Q33" s="20"/>
      <c r="R33" s="20"/>
      <c r="S33" s="20"/>
      <c r="T33" s="20"/>
      <c r="U33" s="20"/>
      <c r="V33" s="20"/>
      <c r="W33" s="20"/>
      <c r="X33" s="20"/>
      <c r="Y33" s="20"/>
    </row>
    <row r="34" spans="3:25" ht="24" customHeight="1" thickBot="1">
      <c r="C34" s="56" t="s">
        <v>76</v>
      </c>
      <c r="D34" s="103" t="str">
        <f>IF(入力用シート!C72="","",入力用シート!C72)</f>
        <v/>
      </c>
      <c r="E34" s="103" t="s">
        <v>77</v>
      </c>
      <c r="F34" s="103" t="str">
        <f>IF(入力用シート!E72="","",入力用シート!E72)</f>
        <v/>
      </c>
      <c r="G34" s="103" t="s">
        <v>62</v>
      </c>
      <c r="H34" s="103" t="str">
        <f>IF(入力用シート!G72="","",入力用シート!G72)</f>
        <v/>
      </c>
      <c r="I34" s="103" t="s">
        <v>64</v>
      </c>
      <c r="J34" s="104" t="str">
        <f>IF(入力用シート!I72="","",入力用シート!I72)</f>
        <v/>
      </c>
      <c r="K34" s="57" t="s">
        <v>67</v>
      </c>
      <c r="L34" s="105" t="str">
        <f>IF(入力用シート!K72="","",入力用シート!K72)</f>
        <v/>
      </c>
      <c r="M34" s="58" t="s">
        <v>78</v>
      </c>
      <c r="O34" s="29" t="str">
        <f t="shared" si="0"/>
        <v/>
      </c>
      <c r="Q34" s="20"/>
      <c r="R34" s="20"/>
      <c r="S34" s="20"/>
      <c r="T34" s="20"/>
      <c r="U34" s="20"/>
      <c r="V34" s="20"/>
      <c r="W34" s="20"/>
      <c r="X34" s="20"/>
      <c r="Y34" s="20"/>
    </row>
    <row r="35" spans="3:25" ht="24" customHeight="1" thickBot="1">
      <c r="C35" s="56" t="s">
        <v>76</v>
      </c>
      <c r="D35" s="103" t="str">
        <f>IF(入力用シート!C73="","",入力用シート!C73)</f>
        <v/>
      </c>
      <c r="E35" s="103" t="s">
        <v>77</v>
      </c>
      <c r="F35" s="103" t="str">
        <f>IF(入力用シート!E73="","",入力用シート!E73)</f>
        <v/>
      </c>
      <c r="G35" s="103" t="s">
        <v>62</v>
      </c>
      <c r="H35" s="103" t="str">
        <f>IF(入力用シート!G73="","",入力用シート!G73)</f>
        <v/>
      </c>
      <c r="I35" s="103" t="s">
        <v>64</v>
      </c>
      <c r="J35" s="104" t="str">
        <f>IF(入力用シート!I73="","",入力用シート!I73)</f>
        <v/>
      </c>
      <c r="K35" s="57" t="s">
        <v>67</v>
      </c>
      <c r="L35" s="105" t="str">
        <f>IF(入力用シート!K73="","",入力用シート!K73)</f>
        <v/>
      </c>
      <c r="M35" s="58" t="s">
        <v>78</v>
      </c>
      <c r="O35" s="29" t="str">
        <f t="shared" si="0"/>
        <v/>
      </c>
      <c r="Q35" s="20"/>
      <c r="R35" s="20"/>
      <c r="S35" s="20"/>
      <c r="T35" s="20"/>
      <c r="U35" s="20"/>
      <c r="V35" s="20"/>
      <c r="W35" s="20"/>
      <c r="X35" s="20"/>
      <c r="Y35" s="20"/>
    </row>
    <row r="36" spans="3:25" ht="24" customHeight="1" thickBot="1">
      <c r="C36" s="56" t="s">
        <v>76</v>
      </c>
      <c r="D36" s="103" t="str">
        <f>IF(入力用シート!C74="","",入力用シート!C74)</f>
        <v/>
      </c>
      <c r="E36" s="103" t="s">
        <v>77</v>
      </c>
      <c r="F36" s="103" t="str">
        <f>IF(入力用シート!E74="","",入力用シート!E74)</f>
        <v/>
      </c>
      <c r="G36" s="103" t="s">
        <v>62</v>
      </c>
      <c r="H36" s="103" t="str">
        <f>IF(入力用シート!G74="","",入力用シート!G74)</f>
        <v/>
      </c>
      <c r="I36" s="103" t="s">
        <v>64</v>
      </c>
      <c r="J36" s="104" t="str">
        <f>IF(入力用シート!I74="","",入力用シート!I74)</f>
        <v/>
      </c>
      <c r="K36" s="57" t="s">
        <v>67</v>
      </c>
      <c r="L36" s="105" t="str">
        <f>IF(入力用シート!K74="","",入力用シート!K74)</f>
        <v/>
      </c>
      <c r="M36" s="58" t="s">
        <v>78</v>
      </c>
      <c r="O36" s="29" t="str">
        <f t="shared" si="0"/>
        <v/>
      </c>
      <c r="Q36" s="20"/>
      <c r="R36" s="20"/>
      <c r="S36" s="20"/>
      <c r="T36" s="20"/>
      <c r="U36" s="20"/>
      <c r="V36" s="20"/>
      <c r="W36" s="20"/>
      <c r="X36" s="20"/>
      <c r="Y36" s="20"/>
    </row>
    <row r="37" spans="3:25" ht="24" customHeight="1" thickBot="1">
      <c r="C37" s="56" t="s">
        <v>76</v>
      </c>
      <c r="D37" s="103" t="str">
        <f>IF(入力用シート!C75="","",入力用シート!C75)</f>
        <v/>
      </c>
      <c r="E37" s="103" t="s">
        <v>77</v>
      </c>
      <c r="F37" s="103" t="str">
        <f>IF(入力用シート!E75="","",入力用シート!E75)</f>
        <v/>
      </c>
      <c r="G37" s="103" t="s">
        <v>62</v>
      </c>
      <c r="H37" s="103" t="str">
        <f>IF(入力用シート!G75="","",入力用シート!G75)</f>
        <v/>
      </c>
      <c r="I37" s="103" t="s">
        <v>64</v>
      </c>
      <c r="J37" s="104" t="str">
        <f>IF(入力用シート!I75="","",入力用シート!I75)</f>
        <v/>
      </c>
      <c r="K37" s="57" t="s">
        <v>67</v>
      </c>
      <c r="L37" s="105" t="str">
        <f>IF(入力用シート!K75="","",入力用シート!K75)</f>
        <v/>
      </c>
      <c r="M37" s="58" t="s">
        <v>78</v>
      </c>
      <c r="O37" s="29" t="str">
        <f t="shared" si="0"/>
        <v/>
      </c>
      <c r="Q37" s="20"/>
      <c r="R37" s="20"/>
      <c r="S37" s="20"/>
      <c r="T37" s="20"/>
      <c r="U37" s="20"/>
      <c r="V37" s="20"/>
      <c r="W37" s="20"/>
      <c r="X37" s="20"/>
      <c r="Y37" s="20"/>
    </row>
    <row r="38" spans="3:25" ht="24" customHeight="1" thickBot="1">
      <c r="C38" s="56" t="s">
        <v>76</v>
      </c>
      <c r="D38" s="103" t="str">
        <f>IF(入力用シート!C76="","",入力用シート!C76)</f>
        <v/>
      </c>
      <c r="E38" s="103" t="s">
        <v>77</v>
      </c>
      <c r="F38" s="103" t="str">
        <f>IF(入力用シート!E76="","",入力用シート!E76)</f>
        <v/>
      </c>
      <c r="G38" s="103" t="s">
        <v>62</v>
      </c>
      <c r="H38" s="103" t="str">
        <f>IF(入力用シート!G76="","",入力用シート!G76)</f>
        <v/>
      </c>
      <c r="I38" s="103" t="s">
        <v>64</v>
      </c>
      <c r="J38" s="104" t="str">
        <f>IF(入力用シート!I76="","",入力用シート!I76)</f>
        <v/>
      </c>
      <c r="K38" s="57" t="s">
        <v>67</v>
      </c>
      <c r="L38" s="105" t="str">
        <f>IF(入力用シート!K76="","",入力用シート!K76)</f>
        <v/>
      </c>
      <c r="M38" s="58" t="s">
        <v>78</v>
      </c>
      <c r="O38" s="29" t="str">
        <f t="shared" si="0"/>
        <v/>
      </c>
      <c r="Q38" s="20"/>
      <c r="R38" s="20"/>
      <c r="S38" s="20"/>
      <c r="T38" s="20"/>
      <c r="U38" s="20"/>
      <c r="V38" s="20"/>
      <c r="W38" s="20"/>
      <c r="X38" s="20"/>
      <c r="Y38" s="20"/>
    </row>
    <row r="39" spans="3:25" ht="24" customHeight="1" thickBot="1">
      <c r="C39" s="56" t="s">
        <v>76</v>
      </c>
      <c r="D39" s="103" t="str">
        <f>IF(入力用シート!C77="","",入力用シート!C77)</f>
        <v/>
      </c>
      <c r="E39" s="103" t="s">
        <v>77</v>
      </c>
      <c r="F39" s="103" t="str">
        <f>IF(入力用シート!E77="","",入力用シート!E77)</f>
        <v/>
      </c>
      <c r="G39" s="103" t="s">
        <v>62</v>
      </c>
      <c r="H39" s="103" t="str">
        <f>IF(入力用シート!G77="","",入力用シート!G77)</f>
        <v/>
      </c>
      <c r="I39" s="103" t="s">
        <v>64</v>
      </c>
      <c r="J39" s="104" t="str">
        <f>IF(入力用シート!I77="","",入力用シート!I77)</f>
        <v/>
      </c>
      <c r="K39" s="57" t="s">
        <v>67</v>
      </c>
      <c r="L39" s="105" t="str">
        <f>IF(入力用シート!K77="","",入力用シート!K77)</f>
        <v/>
      </c>
      <c r="M39" s="58" t="s">
        <v>78</v>
      </c>
      <c r="O39" s="29" t="str">
        <f t="shared" si="0"/>
        <v/>
      </c>
      <c r="Q39" s="20"/>
      <c r="R39" s="20"/>
      <c r="S39" s="20"/>
      <c r="T39" s="20"/>
      <c r="U39" s="20"/>
      <c r="V39" s="20"/>
      <c r="W39" s="20"/>
      <c r="X39" s="20"/>
      <c r="Y39" s="20"/>
    </row>
    <row r="40" spans="3:25" ht="24" customHeight="1" thickBot="1">
      <c r="C40" s="56" t="s">
        <v>76</v>
      </c>
      <c r="D40" s="103" t="str">
        <f>IF(入力用シート!C78="","",入力用シート!C78)</f>
        <v/>
      </c>
      <c r="E40" s="103" t="s">
        <v>77</v>
      </c>
      <c r="F40" s="103" t="str">
        <f>IF(入力用シート!E78="","",入力用シート!E78)</f>
        <v/>
      </c>
      <c r="G40" s="103" t="s">
        <v>62</v>
      </c>
      <c r="H40" s="103" t="str">
        <f>IF(入力用シート!G78="","",入力用シート!G78)</f>
        <v/>
      </c>
      <c r="I40" s="103" t="s">
        <v>64</v>
      </c>
      <c r="J40" s="104" t="str">
        <f>IF(入力用シート!I78="","",入力用シート!I78)</f>
        <v/>
      </c>
      <c r="K40" s="57" t="s">
        <v>67</v>
      </c>
      <c r="L40" s="105" t="str">
        <f>IF(入力用シート!K78="","",入力用シート!K78)</f>
        <v/>
      </c>
      <c r="M40" s="58" t="s">
        <v>78</v>
      </c>
      <c r="O40" s="29" t="str">
        <f t="shared" si="0"/>
        <v/>
      </c>
      <c r="Q40" s="20"/>
      <c r="R40" s="20"/>
      <c r="S40" s="20"/>
      <c r="T40" s="20"/>
      <c r="U40" s="20"/>
      <c r="V40" s="20"/>
      <c r="W40" s="20"/>
      <c r="X40" s="20"/>
      <c r="Y40" s="20"/>
    </row>
    <row r="41" spans="3:25" ht="24" customHeight="1" thickBot="1">
      <c r="C41" s="56" t="s">
        <v>76</v>
      </c>
      <c r="D41" s="103" t="str">
        <f>IF(入力用シート!C79="","",入力用シート!C79)</f>
        <v/>
      </c>
      <c r="E41" s="103" t="s">
        <v>77</v>
      </c>
      <c r="F41" s="103" t="str">
        <f>IF(入力用シート!E79="","",入力用シート!E79)</f>
        <v/>
      </c>
      <c r="G41" s="103" t="s">
        <v>62</v>
      </c>
      <c r="H41" s="103" t="str">
        <f>IF(入力用シート!G79="","",入力用シート!G79)</f>
        <v/>
      </c>
      <c r="I41" s="103" t="s">
        <v>64</v>
      </c>
      <c r="J41" s="104" t="str">
        <f>IF(入力用シート!I79="","",入力用シート!I79)</f>
        <v/>
      </c>
      <c r="K41" s="57" t="s">
        <v>67</v>
      </c>
      <c r="L41" s="105" t="str">
        <f>IF(入力用シート!K79="","",入力用シート!K79)</f>
        <v/>
      </c>
      <c r="M41" s="58" t="s">
        <v>78</v>
      </c>
      <c r="O41" s="29" t="str">
        <f t="shared" si="0"/>
        <v/>
      </c>
      <c r="Q41" s="20"/>
      <c r="R41" s="20"/>
      <c r="S41" s="20"/>
      <c r="T41" s="20"/>
      <c r="U41" s="20"/>
      <c r="V41" s="20"/>
      <c r="W41" s="20"/>
      <c r="X41" s="20"/>
      <c r="Y41" s="20"/>
    </row>
    <row r="42" spans="3:25" ht="24" customHeight="1" thickBot="1">
      <c r="C42" s="56" t="s">
        <v>76</v>
      </c>
      <c r="D42" s="103" t="str">
        <f>IF(入力用シート!C80="","",入力用シート!C80)</f>
        <v/>
      </c>
      <c r="E42" s="103" t="s">
        <v>77</v>
      </c>
      <c r="F42" s="103" t="str">
        <f>IF(入力用シート!E80="","",入力用シート!E80)</f>
        <v/>
      </c>
      <c r="G42" s="103" t="s">
        <v>62</v>
      </c>
      <c r="H42" s="103" t="str">
        <f>IF(入力用シート!G80="","",入力用シート!G80)</f>
        <v/>
      </c>
      <c r="I42" s="103" t="s">
        <v>64</v>
      </c>
      <c r="J42" s="104" t="str">
        <f>IF(入力用シート!I80="","",入力用シート!I80)</f>
        <v/>
      </c>
      <c r="K42" s="57" t="s">
        <v>67</v>
      </c>
      <c r="L42" s="105" t="str">
        <f>IF(入力用シート!K80="","",入力用シート!K80)</f>
        <v/>
      </c>
      <c r="M42" s="58" t="s">
        <v>78</v>
      </c>
      <c r="O42" s="29" t="str">
        <f t="shared" si="0"/>
        <v/>
      </c>
      <c r="Q42" s="20"/>
      <c r="R42" s="20"/>
      <c r="S42" s="20"/>
      <c r="T42" s="20"/>
      <c r="U42" s="20"/>
      <c r="V42" s="20"/>
      <c r="W42" s="20"/>
      <c r="X42" s="20"/>
      <c r="Y42" s="20"/>
    </row>
    <row r="43" spans="3:25" ht="24" customHeight="1" thickBot="1">
      <c r="C43" s="56" t="s">
        <v>76</v>
      </c>
      <c r="D43" s="103" t="str">
        <f>IF(入力用シート!C81="","",入力用シート!C81)</f>
        <v/>
      </c>
      <c r="E43" s="103" t="s">
        <v>77</v>
      </c>
      <c r="F43" s="103" t="str">
        <f>IF(入力用シート!E81="","",入力用シート!E81)</f>
        <v/>
      </c>
      <c r="G43" s="103" t="s">
        <v>62</v>
      </c>
      <c r="H43" s="103" t="str">
        <f>IF(入力用シート!G81="","",入力用シート!G81)</f>
        <v/>
      </c>
      <c r="I43" s="103" t="s">
        <v>64</v>
      </c>
      <c r="J43" s="104" t="str">
        <f>IF(入力用シート!I81="","",入力用シート!I81)</f>
        <v/>
      </c>
      <c r="K43" s="57" t="s">
        <v>67</v>
      </c>
      <c r="L43" s="105" t="str">
        <f>IF(入力用シート!K81="","",入力用シート!K81)</f>
        <v/>
      </c>
      <c r="M43" s="58" t="s">
        <v>78</v>
      </c>
      <c r="O43" s="29" t="str">
        <f t="shared" si="0"/>
        <v/>
      </c>
      <c r="Q43" s="20"/>
      <c r="R43" s="20"/>
      <c r="S43" s="20"/>
      <c r="T43" s="20"/>
      <c r="U43" s="20"/>
      <c r="V43" s="20"/>
      <c r="W43" s="20"/>
      <c r="X43" s="20"/>
      <c r="Y43" s="20"/>
    </row>
    <row r="44" spans="3:25" ht="24" customHeight="1" thickBot="1">
      <c r="C44" s="56" t="s">
        <v>76</v>
      </c>
      <c r="D44" s="103" t="str">
        <f>IF(入力用シート!C82="","",入力用シート!C82)</f>
        <v/>
      </c>
      <c r="E44" s="103" t="s">
        <v>77</v>
      </c>
      <c r="F44" s="103" t="str">
        <f>IF(入力用シート!E82="","",入力用シート!E82)</f>
        <v/>
      </c>
      <c r="G44" s="103" t="s">
        <v>62</v>
      </c>
      <c r="H44" s="103" t="str">
        <f>IF(入力用シート!G82="","",入力用シート!G82)</f>
        <v/>
      </c>
      <c r="I44" s="103" t="s">
        <v>64</v>
      </c>
      <c r="J44" s="104" t="str">
        <f>IF(入力用シート!I82="","",入力用シート!I82)</f>
        <v/>
      </c>
      <c r="K44" s="57" t="s">
        <v>67</v>
      </c>
      <c r="L44" s="105" t="str">
        <f>IF(入力用シート!K82="","",入力用シート!K82)</f>
        <v/>
      </c>
      <c r="M44" s="58" t="s">
        <v>78</v>
      </c>
      <c r="O44" s="29" t="str">
        <f t="shared" si="0"/>
        <v/>
      </c>
      <c r="Q44" s="20"/>
      <c r="R44" s="20"/>
      <c r="S44" s="20"/>
      <c r="T44" s="20"/>
      <c r="U44" s="20"/>
      <c r="V44" s="20"/>
      <c r="W44" s="20"/>
      <c r="X44" s="20"/>
      <c r="Y44" s="20"/>
    </row>
    <row r="45" spans="3:25" s="29" customFormat="1" ht="24" customHeight="1" thickBot="1">
      <c r="C45" s="56" t="s">
        <v>76</v>
      </c>
      <c r="D45" s="103" t="str">
        <f>IF(入力用シート!C83="","",入力用シート!C83)</f>
        <v/>
      </c>
      <c r="E45" s="103" t="s">
        <v>77</v>
      </c>
      <c r="F45" s="103" t="str">
        <f>IF(入力用シート!E83="","",入力用シート!E83)</f>
        <v/>
      </c>
      <c r="G45" s="103" t="s">
        <v>62</v>
      </c>
      <c r="H45" s="103" t="str">
        <f>IF(入力用シート!G83="","",入力用シート!G83)</f>
        <v/>
      </c>
      <c r="I45" s="103" t="s">
        <v>64</v>
      </c>
      <c r="J45" s="104" t="str">
        <f>IF(入力用シート!I83="","",入力用シート!I83)</f>
        <v/>
      </c>
      <c r="K45" s="57" t="s">
        <v>67</v>
      </c>
      <c r="L45" s="105" t="str">
        <f>IF(入力用シート!K83="","",入力用シート!K83)</f>
        <v/>
      </c>
      <c r="M45" s="58" t="s">
        <v>78</v>
      </c>
      <c r="O45" s="29" t="str">
        <f t="shared" si="0"/>
        <v/>
      </c>
      <c r="Q45" s="20"/>
      <c r="R45" s="20"/>
      <c r="S45" s="20"/>
      <c r="T45" s="20"/>
      <c r="U45" s="20"/>
      <c r="V45" s="20"/>
      <c r="W45" s="20"/>
      <c r="X45" s="20"/>
      <c r="Y45" s="20"/>
    </row>
    <row r="46" spans="3:25" ht="24" customHeight="1" thickBot="1">
      <c r="C46" s="56" t="s">
        <v>76</v>
      </c>
      <c r="D46" s="103" t="str">
        <f>IF(入力用シート!C84="","",入力用シート!C84)</f>
        <v/>
      </c>
      <c r="E46" s="103" t="s">
        <v>77</v>
      </c>
      <c r="F46" s="103" t="str">
        <f>IF(入力用シート!E84="","",入力用シート!E84)</f>
        <v/>
      </c>
      <c r="G46" s="103" t="s">
        <v>62</v>
      </c>
      <c r="H46" s="103" t="str">
        <f>IF(入力用シート!G84="","",入力用シート!G84)</f>
        <v/>
      </c>
      <c r="I46" s="103" t="s">
        <v>64</v>
      </c>
      <c r="J46" s="104" t="str">
        <f>IF(入力用シート!I84="","",入力用シート!I84)</f>
        <v/>
      </c>
      <c r="K46" s="57" t="s">
        <v>67</v>
      </c>
      <c r="L46" s="105" t="str">
        <f>IF(入力用シート!K84="","",入力用シート!K84)</f>
        <v/>
      </c>
      <c r="M46" s="58" t="s">
        <v>78</v>
      </c>
      <c r="O46" s="29" t="str">
        <f t="shared" si="0"/>
        <v/>
      </c>
      <c r="Q46" s="20"/>
      <c r="R46" s="20"/>
      <c r="S46" s="20"/>
      <c r="T46" s="20"/>
      <c r="U46" s="20"/>
      <c r="V46" s="20"/>
      <c r="W46" s="20"/>
      <c r="X46" s="20"/>
      <c r="Y46" s="20"/>
    </row>
    <row r="47" spans="3:25" ht="24" customHeight="1" thickBot="1">
      <c r="C47" s="56" t="s">
        <v>76</v>
      </c>
      <c r="D47" s="103" t="str">
        <f>IF(入力用シート!C85="","",入力用シート!C85)</f>
        <v/>
      </c>
      <c r="E47" s="103" t="s">
        <v>77</v>
      </c>
      <c r="F47" s="103" t="str">
        <f>IF(入力用シート!E85="","",入力用シート!E85)</f>
        <v/>
      </c>
      <c r="G47" s="103" t="s">
        <v>62</v>
      </c>
      <c r="H47" s="103" t="str">
        <f>IF(入力用シート!G85="","",入力用シート!G85)</f>
        <v/>
      </c>
      <c r="I47" s="103" t="s">
        <v>64</v>
      </c>
      <c r="J47" s="104" t="str">
        <f>IF(入力用シート!I85="","",入力用シート!I85)</f>
        <v/>
      </c>
      <c r="K47" s="57" t="s">
        <v>67</v>
      </c>
      <c r="L47" s="105" t="str">
        <f>IF(入力用シート!K85="","",入力用シート!K85)</f>
        <v/>
      </c>
      <c r="M47" s="58" t="s">
        <v>78</v>
      </c>
      <c r="O47" s="29" t="str">
        <f t="shared" si="0"/>
        <v/>
      </c>
      <c r="Q47" s="20"/>
      <c r="R47" s="20"/>
      <c r="S47" s="20"/>
      <c r="T47" s="20"/>
      <c r="U47" s="20"/>
      <c r="V47" s="20"/>
      <c r="W47" s="20"/>
      <c r="X47" s="20"/>
      <c r="Y47" s="20"/>
    </row>
    <row r="48" spans="3:25" ht="24" customHeight="1" thickBot="1">
      <c r="C48" s="56" t="s">
        <v>76</v>
      </c>
      <c r="D48" s="103" t="str">
        <f>IF(入力用シート!C86="","",入力用シート!C86)</f>
        <v/>
      </c>
      <c r="E48" s="103" t="s">
        <v>77</v>
      </c>
      <c r="F48" s="103" t="str">
        <f>IF(入力用シート!E86="","",入力用シート!E86)</f>
        <v/>
      </c>
      <c r="G48" s="103" t="s">
        <v>62</v>
      </c>
      <c r="H48" s="103" t="str">
        <f>IF(入力用シート!G86="","",入力用シート!G86)</f>
        <v/>
      </c>
      <c r="I48" s="103" t="s">
        <v>64</v>
      </c>
      <c r="J48" s="104" t="str">
        <f>IF(入力用シート!I86="","",入力用シート!I86)</f>
        <v/>
      </c>
      <c r="K48" s="57" t="s">
        <v>67</v>
      </c>
      <c r="L48" s="105" t="str">
        <f>IF(入力用シート!K86="","",入力用シート!K86)</f>
        <v/>
      </c>
      <c r="M48" s="58" t="s">
        <v>78</v>
      </c>
      <c r="O48" s="29" t="str">
        <f t="shared" si="0"/>
        <v/>
      </c>
      <c r="Q48" s="20"/>
      <c r="R48" s="20"/>
      <c r="S48" s="20"/>
      <c r="T48" s="20"/>
      <c r="U48" s="20"/>
      <c r="V48" s="20"/>
      <c r="W48" s="20"/>
      <c r="X48" s="20"/>
      <c r="Y48" s="20"/>
    </row>
    <row r="49" spans="3:25" ht="24" customHeight="1" thickBot="1">
      <c r="C49" s="56" t="s">
        <v>76</v>
      </c>
      <c r="D49" s="103" t="str">
        <f>IF(入力用シート!C87="","",入力用シート!C87)</f>
        <v/>
      </c>
      <c r="E49" s="103" t="s">
        <v>77</v>
      </c>
      <c r="F49" s="103" t="str">
        <f>IF(入力用シート!E87="","",入力用シート!E87)</f>
        <v/>
      </c>
      <c r="G49" s="103" t="s">
        <v>62</v>
      </c>
      <c r="H49" s="103" t="str">
        <f>IF(入力用シート!G87="","",入力用シート!G87)</f>
        <v/>
      </c>
      <c r="I49" s="103" t="s">
        <v>64</v>
      </c>
      <c r="J49" s="104" t="str">
        <f>IF(入力用シート!I87="","",入力用シート!I87)</f>
        <v/>
      </c>
      <c r="K49" s="57" t="s">
        <v>67</v>
      </c>
      <c r="L49" s="105" t="str">
        <f>IF(入力用シート!K87="","",入力用シート!K87)</f>
        <v/>
      </c>
      <c r="M49" s="58" t="s">
        <v>78</v>
      </c>
      <c r="O49" s="29" t="str">
        <f t="shared" si="0"/>
        <v/>
      </c>
      <c r="Q49" s="20"/>
      <c r="R49" s="20"/>
      <c r="S49" s="20"/>
      <c r="T49" s="20"/>
      <c r="U49" s="20"/>
      <c r="V49" s="20"/>
      <c r="W49" s="20"/>
      <c r="X49" s="20"/>
      <c r="Y49" s="20"/>
    </row>
    <row r="50" spans="3:25" ht="24" customHeight="1" thickBot="1">
      <c r="C50" s="56" t="s">
        <v>76</v>
      </c>
      <c r="D50" s="103" t="str">
        <f>IF(入力用シート!C88="","",入力用シート!C88)</f>
        <v/>
      </c>
      <c r="E50" s="103" t="s">
        <v>77</v>
      </c>
      <c r="F50" s="103" t="str">
        <f>IF(入力用シート!E88="","",入力用シート!E88)</f>
        <v/>
      </c>
      <c r="G50" s="103" t="s">
        <v>62</v>
      </c>
      <c r="H50" s="103" t="str">
        <f>IF(入力用シート!G88="","",入力用シート!G88)</f>
        <v/>
      </c>
      <c r="I50" s="103" t="s">
        <v>64</v>
      </c>
      <c r="J50" s="104" t="str">
        <f>IF(入力用シート!I88="","",入力用シート!I88)</f>
        <v/>
      </c>
      <c r="K50" s="57" t="s">
        <v>67</v>
      </c>
      <c r="L50" s="105" t="str">
        <f>IF(入力用シート!K88="","",入力用シート!K88)</f>
        <v/>
      </c>
      <c r="M50" s="58" t="s">
        <v>78</v>
      </c>
      <c r="O50" s="29" t="str">
        <f t="shared" si="0"/>
        <v/>
      </c>
      <c r="Q50" s="20"/>
      <c r="R50" s="20"/>
      <c r="S50" s="20"/>
      <c r="T50" s="20"/>
      <c r="U50" s="20"/>
      <c r="V50" s="20"/>
      <c r="W50" s="20"/>
      <c r="X50" s="20"/>
      <c r="Y50" s="20"/>
    </row>
    <row r="51" spans="3:25" ht="24" customHeight="1" thickBot="1">
      <c r="C51" s="56" t="s">
        <v>76</v>
      </c>
      <c r="D51" s="103" t="str">
        <f>IF(入力用シート!C89="","",入力用シート!C89)</f>
        <v/>
      </c>
      <c r="E51" s="103" t="s">
        <v>77</v>
      </c>
      <c r="F51" s="103" t="str">
        <f>IF(入力用シート!E89="","",入力用シート!E89)</f>
        <v/>
      </c>
      <c r="G51" s="103" t="s">
        <v>62</v>
      </c>
      <c r="H51" s="103" t="str">
        <f>IF(入力用シート!G89="","",入力用シート!G89)</f>
        <v/>
      </c>
      <c r="I51" s="103" t="s">
        <v>64</v>
      </c>
      <c r="J51" s="104" t="str">
        <f>IF(入力用シート!I89="","",入力用シート!I89)</f>
        <v/>
      </c>
      <c r="K51" s="57" t="s">
        <v>67</v>
      </c>
      <c r="L51" s="105" t="str">
        <f>IF(入力用シート!K89="","",入力用シート!K89)</f>
        <v/>
      </c>
      <c r="M51" s="58" t="s">
        <v>78</v>
      </c>
      <c r="O51" s="29" t="str">
        <f t="shared" si="0"/>
        <v/>
      </c>
      <c r="Q51" s="20"/>
      <c r="R51" s="20"/>
      <c r="S51" s="20"/>
      <c r="T51" s="20"/>
      <c r="U51" s="20"/>
      <c r="V51" s="20"/>
      <c r="W51" s="20"/>
      <c r="X51" s="20"/>
      <c r="Y51" s="20"/>
    </row>
    <row r="52" spans="3:25" ht="24" customHeight="1" thickBot="1">
      <c r="C52" s="56" t="s">
        <v>76</v>
      </c>
      <c r="D52" s="103" t="str">
        <f>IF(入力用シート!C90="","",入力用シート!C90)</f>
        <v/>
      </c>
      <c r="E52" s="103" t="s">
        <v>77</v>
      </c>
      <c r="F52" s="103" t="str">
        <f>IF(入力用シート!E90="","",入力用シート!E90)</f>
        <v/>
      </c>
      <c r="G52" s="103" t="s">
        <v>62</v>
      </c>
      <c r="H52" s="103" t="str">
        <f>IF(入力用シート!G90="","",入力用シート!G90)</f>
        <v/>
      </c>
      <c r="I52" s="103" t="s">
        <v>64</v>
      </c>
      <c r="J52" s="104" t="str">
        <f>IF(入力用シート!I90="","",入力用シート!I90)</f>
        <v/>
      </c>
      <c r="K52" s="57" t="s">
        <v>67</v>
      </c>
      <c r="L52" s="105" t="str">
        <f>IF(入力用シート!K90="","",入力用シート!K90)</f>
        <v/>
      </c>
      <c r="M52" s="58" t="s">
        <v>78</v>
      </c>
      <c r="O52" s="29" t="str">
        <f t="shared" si="0"/>
        <v/>
      </c>
      <c r="Q52" s="20"/>
      <c r="R52" s="20"/>
      <c r="S52" s="20"/>
      <c r="T52" s="20"/>
      <c r="U52" s="20"/>
      <c r="V52" s="20"/>
      <c r="W52" s="20"/>
      <c r="X52" s="20"/>
      <c r="Y52" s="20"/>
    </row>
    <row r="53" spans="3:25" ht="24" customHeight="1" thickBot="1">
      <c r="C53" s="56" t="s">
        <v>76</v>
      </c>
      <c r="D53" s="103" t="str">
        <f>IF(入力用シート!C91="","",入力用シート!C91)</f>
        <v/>
      </c>
      <c r="E53" s="103" t="s">
        <v>77</v>
      </c>
      <c r="F53" s="103" t="str">
        <f>IF(入力用シート!E91="","",入力用シート!E91)</f>
        <v/>
      </c>
      <c r="G53" s="103" t="s">
        <v>62</v>
      </c>
      <c r="H53" s="103" t="str">
        <f>IF(入力用シート!G91="","",入力用シート!G91)</f>
        <v/>
      </c>
      <c r="I53" s="103" t="s">
        <v>64</v>
      </c>
      <c r="J53" s="104" t="str">
        <f>IF(入力用シート!I91="","",入力用シート!I91)</f>
        <v/>
      </c>
      <c r="K53" s="57" t="s">
        <v>67</v>
      </c>
      <c r="L53" s="105" t="str">
        <f>IF(入力用シート!K91="","",入力用シート!K91)</f>
        <v/>
      </c>
      <c r="M53" s="58" t="s">
        <v>78</v>
      </c>
      <c r="O53" s="29" t="str">
        <f t="shared" si="0"/>
        <v/>
      </c>
      <c r="Q53" s="20"/>
      <c r="R53" s="20"/>
      <c r="S53" s="20"/>
      <c r="T53" s="20"/>
      <c r="U53" s="20"/>
      <c r="V53" s="20"/>
      <c r="W53" s="20"/>
      <c r="X53" s="20"/>
      <c r="Y53" s="20"/>
    </row>
    <row r="54" spans="3:25" ht="24" customHeight="1" thickBot="1">
      <c r="C54" s="56" t="s">
        <v>76</v>
      </c>
      <c r="D54" s="103" t="str">
        <f>IF(入力用シート!C92="","",入力用シート!C92)</f>
        <v/>
      </c>
      <c r="E54" s="103" t="s">
        <v>77</v>
      </c>
      <c r="F54" s="103" t="str">
        <f>IF(入力用シート!E92="","",入力用シート!E92)</f>
        <v/>
      </c>
      <c r="G54" s="103" t="s">
        <v>62</v>
      </c>
      <c r="H54" s="103" t="str">
        <f>IF(入力用シート!G92="","",入力用シート!G92)</f>
        <v/>
      </c>
      <c r="I54" s="103" t="s">
        <v>64</v>
      </c>
      <c r="J54" s="104" t="str">
        <f>IF(入力用シート!I92="","",入力用シート!I92)</f>
        <v/>
      </c>
      <c r="K54" s="57" t="s">
        <v>67</v>
      </c>
      <c r="L54" s="105" t="str">
        <f>IF(入力用シート!K92="","",入力用シート!K92)</f>
        <v/>
      </c>
      <c r="M54" s="58" t="s">
        <v>78</v>
      </c>
      <c r="O54" s="29" t="str">
        <f t="shared" si="0"/>
        <v/>
      </c>
      <c r="Q54" s="20"/>
      <c r="R54" s="20"/>
      <c r="S54" s="20"/>
      <c r="T54" s="20"/>
      <c r="U54" s="20"/>
      <c r="V54" s="20"/>
      <c r="W54" s="20"/>
      <c r="X54" s="20"/>
      <c r="Y54" s="20"/>
    </row>
    <row r="55" spans="3:25" ht="24" customHeight="1" thickBot="1">
      <c r="C55" s="56" t="s">
        <v>76</v>
      </c>
      <c r="D55" s="103" t="str">
        <f>IF(入力用シート!C93="","",入力用シート!C93)</f>
        <v/>
      </c>
      <c r="E55" s="103" t="s">
        <v>77</v>
      </c>
      <c r="F55" s="103" t="str">
        <f>IF(入力用シート!E93="","",入力用シート!E93)</f>
        <v/>
      </c>
      <c r="G55" s="103" t="s">
        <v>62</v>
      </c>
      <c r="H55" s="103" t="str">
        <f>IF(入力用シート!G93="","",入力用シート!G93)</f>
        <v/>
      </c>
      <c r="I55" s="103" t="s">
        <v>64</v>
      </c>
      <c r="J55" s="104" t="str">
        <f>IF(入力用シート!I93="","",入力用シート!I93)</f>
        <v/>
      </c>
      <c r="K55" s="57" t="s">
        <v>67</v>
      </c>
      <c r="L55" s="105" t="str">
        <f>IF(入力用シート!K93="","",入力用シート!K93)</f>
        <v/>
      </c>
      <c r="M55" s="58" t="s">
        <v>78</v>
      </c>
      <c r="O55" s="29" t="str">
        <f t="shared" si="0"/>
        <v/>
      </c>
      <c r="Q55" s="20"/>
      <c r="R55" s="20"/>
      <c r="S55" s="20"/>
      <c r="T55" s="20"/>
      <c r="U55" s="20"/>
      <c r="V55" s="20"/>
      <c r="W55" s="20"/>
      <c r="X55" s="20"/>
      <c r="Y55" s="20"/>
    </row>
    <row r="56" spans="3:25" ht="24" customHeight="1" thickBot="1">
      <c r="C56" s="56" t="s">
        <v>76</v>
      </c>
      <c r="D56" s="103" t="str">
        <f>IF(入力用シート!C94="","",入力用シート!C94)</f>
        <v/>
      </c>
      <c r="E56" s="103" t="s">
        <v>77</v>
      </c>
      <c r="F56" s="103" t="str">
        <f>IF(入力用シート!E94="","",入力用シート!E94)</f>
        <v/>
      </c>
      <c r="G56" s="103" t="s">
        <v>62</v>
      </c>
      <c r="H56" s="103" t="str">
        <f>IF(入力用シート!G94="","",入力用シート!G94)</f>
        <v/>
      </c>
      <c r="I56" s="103" t="s">
        <v>64</v>
      </c>
      <c r="J56" s="104" t="str">
        <f>IF(入力用シート!I94="","",入力用シート!I94)</f>
        <v/>
      </c>
      <c r="K56" s="57" t="s">
        <v>67</v>
      </c>
      <c r="L56" s="105" t="str">
        <f>IF(入力用シート!K94="","",入力用シート!K94)</f>
        <v/>
      </c>
      <c r="M56" s="58" t="s">
        <v>78</v>
      </c>
      <c r="O56" s="29" t="str">
        <f t="shared" si="0"/>
        <v/>
      </c>
      <c r="Q56" s="20"/>
      <c r="R56" s="20"/>
      <c r="S56" s="20"/>
      <c r="T56" s="20"/>
      <c r="U56" s="20"/>
      <c r="V56" s="20"/>
      <c r="W56" s="20"/>
      <c r="X56" s="20"/>
      <c r="Y56" s="20"/>
    </row>
    <row r="57" spans="3:25" ht="24" customHeight="1" thickBot="1">
      <c r="C57" s="56" t="s">
        <v>76</v>
      </c>
      <c r="D57" s="103" t="str">
        <f>IF(入力用シート!C95="","",入力用シート!C95)</f>
        <v/>
      </c>
      <c r="E57" s="103" t="s">
        <v>77</v>
      </c>
      <c r="F57" s="103" t="str">
        <f>IF(入力用シート!E95="","",入力用シート!E95)</f>
        <v/>
      </c>
      <c r="G57" s="103" t="s">
        <v>62</v>
      </c>
      <c r="H57" s="103" t="str">
        <f>IF(入力用シート!G95="","",入力用シート!G95)</f>
        <v/>
      </c>
      <c r="I57" s="103" t="s">
        <v>64</v>
      </c>
      <c r="J57" s="104" t="str">
        <f>IF(入力用シート!I95="","",入力用シート!I95)</f>
        <v/>
      </c>
      <c r="K57" s="57" t="s">
        <v>67</v>
      </c>
      <c r="L57" s="105" t="str">
        <f>IF(入力用シート!K95="","",入力用シート!K95)</f>
        <v/>
      </c>
      <c r="M57" s="58" t="s">
        <v>78</v>
      </c>
      <c r="O57" s="29" t="str">
        <f t="shared" si="0"/>
        <v/>
      </c>
      <c r="Q57" s="20"/>
      <c r="R57" s="20"/>
      <c r="S57" s="20"/>
      <c r="T57" s="20"/>
      <c r="U57" s="20"/>
      <c r="V57" s="20"/>
      <c r="W57" s="20"/>
      <c r="X57" s="20"/>
      <c r="Y57" s="20"/>
    </row>
    <row r="58" spans="3:25" ht="24" customHeight="1" thickBot="1">
      <c r="C58" s="56" t="s">
        <v>76</v>
      </c>
      <c r="D58" s="103" t="str">
        <f>IF(入力用シート!C96="","",入力用シート!C96)</f>
        <v/>
      </c>
      <c r="E58" s="103" t="s">
        <v>77</v>
      </c>
      <c r="F58" s="103" t="str">
        <f>IF(入力用シート!E96="","",入力用シート!E96)</f>
        <v/>
      </c>
      <c r="G58" s="103" t="s">
        <v>62</v>
      </c>
      <c r="H58" s="103" t="str">
        <f>IF(入力用シート!G96="","",入力用シート!G96)</f>
        <v/>
      </c>
      <c r="I58" s="103" t="s">
        <v>64</v>
      </c>
      <c r="J58" s="104" t="str">
        <f>IF(入力用シート!I96="","",入力用シート!I96)</f>
        <v/>
      </c>
      <c r="K58" s="57" t="s">
        <v>67</v>
      </c>
      <c r="L58" s="105" t="str">
        <f>IF(入力用シート!K96="","",入力用シート!K96)</f>
        <v/>
      </c>
      <c r="M58" s="58" t="s">
        <v>78</v>
      </c>
      <c r="O58" s="29" t="str">
        <f t="shared" si="0"/>
        <v/>
      </c>
      <c r="Q58" s="20"/>
      <c r="R58" s="20"/>
      <c r="S58" s="20"/>
      <c r="T58" s="20"/>
      <c r="U58" s="20"/>
      <c r="V58" s="20"/>
      <c r="W58" s="20"/>
      <c r="X58" s="20"/>
      <c r="Y58" s="20"/>
    </row>
    <row r="59" spans="3:25" ht="24" customHeight="1" thickBot="1">
      <c r="C59" s="56" t="s">
        <v>76</v>
      </c>
      <c r="D59" s="103" t="str">
        <f>IF(入力用シート!C97="","",入力用シート!C97)</f>
        <v/>
      </c>
      <c r="E59" s="103" t="s">
        <v>77</v>
      </c>
      <c r="F59" s="103" t="str">
        <f>IF(入力用シート!E97="","",入力用シート!E97)</f>
        <v/>
      </c>
      <c r="G59" s="103" t="s">
        <v>62</v>
      </c>
      <c r="H59" s="103" t="str">
        <f>IF(入力用シート!G97="","",入力用シート!G97)</f>
        <v/>
      </c>
      <c r="I59" s="103" t="s">
        <v>64</v>
      </c>
      <c r="J59" s="104" t="str">
        <f>IF(入力用シート!I97="","",入力用シート!I97)</f>
        <v/>
      </c>
      <c r="K59" s="57" t="s">
        <v>67</v>
      </c>
      <c r="L59" s="105" t="str">
        <f>IF(入力用シート!K97="","",入力用シート!K97)</f>
        <v/>
      </c>
      <c r="M59" s="58" t="s">
        <v>78</v>
      </c>
      <c r="O59" s="29" t="str">
        <f t="shared" si="0"/>
        <v/>
      </c>
      <c r="Q59" s="20"/>
      <c r="R59" s="20"/>
      <c r="S59" s="20"/>
      <c r="T59" s="20"/>
      <c r="U59" s="20"/>
      <c r="V59" s="20"/>
      <c r="W59" s="20"/>
      <c r="X59" s="20"/>
      <c r="Y59" s="20"/>
    </row>
    <row r="60" spans="3:25" ht="24" customHeight="1" thickBot="1">
      <c r="C60" s="56" t="s">
        <v>76</v>
      </c>
      <c r="D60" s="103" t="str">
        <f>IF(入力用シート!C98="","",入力用シート!C98)</f>
        <v/>
      </c>
      <c r="E60" s="103" t="s">
        <v>77</v>
      </c>
      <c r="F60" s="103" t="str">
        <f>IF(入力用シート!E98="","",入力用シート!E98)</f>
        <v/>
      </c>
      <c r="G60" s="103" t="s">
        <v>62</v>
      </c>
      <c r="H60" s="103" t="str">
        <f>IF(入力用シート!G98="","",入力用シート!G98)</f>
        <v/>
      </c>
      <c r="I60" s="103" t="s">
        <v>64</v>
      </c>
      <c r="J60" s="104" t="str">
        <f>IF(入力用シート!I98="","",入力用シート!I98)</f>
        <v/>
      </c>
      <c r="K60" s="57" t="s">
        <v>67</v>
      </c>
      <c r="L60" s="105" t="str">
        <f>IF(入力用シート!K98="","",入力用シート!K98)</f>
        <v/>
      </c>
      <c r="M60" s="58" t="s">
        <v>78</v>
      </c>
      <c r="O60" s="29" t="str">
        <f t="shared" si="0"/>
        <v/>
      </c>
      <c r="Q60" s="20"/>
      <c r="R60" s="20"/>
      <c r="S60" s="20"/>
      <c r="T60" s="20"/>
      <c r="U60" s="20"/>
      <c r="V60" s="20"/>
      <c r="W60" s="20"/>
      <c r="X60" s="20"/>
      <c r="Y60" s="20"/>
    </row>
    <row r="61" spans="3:25" ht="24" customHeight="1" thickBot="1">
      <c r="C61" s="56" t="s">
        <v>76</v>
      </c>
      <c r="D61" s="103" t="str">
        <f>IF(入力用シート!C99="","",入力用シート!C99)</f>
        <v/>
      </c>
      <c r="E61" s="103" t="s">
        <v>77</v>
      </c>
      <c r="F61" s="103" t="str">
        <f>IF(入力用シート!E99="","",入力用シート!E99)</f>
        <v/>
      </c>
      <c r="G61" s="103" t="s">
        <v>62</v>
      </c>
      <c r="H61" s="103" t="str">
        <f>IF(入力用シート!G99="","",入力用シート!G99)</f>
        <v/>
      </c>
      <c r="I61" s="103" t="s">
        <v>64</v>
      </c>
      <c r="J61" s="104" t="str">
        <f>IF(入力用シート!I99="","",入力用シート!I99)</f>
        <v/>
      </c>
      <c r="K61" s="57" t="s">
        <v>67</v>
      </c>
      <c r="L61" s="105" t="str">
        <f>IF(入力用シート!K99="","",入力用シート!K99)</f>
        <v/>
      </c>
      <c r="M61" s="58" t="s">
        <v>78</v>
      </c>
      <c r="O61" s="29" t="str">
        <f t="shared" si="0"/>
        <v/>
      </c>
      <c r="Q61" s="20"/>
      <c r="R61" s="20"/>
      <c r="S61" s="20"/>
      <c r="T61" s="20"/>
      <c r="U61" s="20"/>
      <c r="V61" s="20"/>
      <c r="W61" s="20"/>
      <c r="X61" s="20"/>
      <c r="Y61" s="20"/>
    </row>
    <row r="62" spans="3:25" ht="24" customHeight="1" thickBot="1">
      <c r="C62" s="56" t="s">
        <v>76</v>
      </c>
      <c r="D62" s="103" t="str">
        <f>IF(入力用シート!C100="","",入力用シート!C100)</f>
        <v/>
      </c>
      <c r="E62" s="103" t="s">
        <v>77</v>
      </c>
      <c r="F62" s="103" t="str">
        <f>IF(入力用シート!E100="","",入力用シート!E100)</f>
        <v/>
      </c>
      <c r="G62" s="103" t="s">
        <v>62</v>
      </c>
      <c r="H62" s="103" t="str">
        <f>IF(入力用シート!G100="","",入力用シート!G100)</f>
        <v/>
      </c>
      <c r="I62" s="103" t="s">
        <v>64</v>
      </c>
      <c r="J62" s="104" t="str">
        <f>IF(入力用シート!I100="","",入力用シート!I100)</f>
        <v/>
      </c>
      <c r="K62" s="57" t="s">
        <v>67</v>
      </c>
      <c r="L62" s="105" t="str">
        <f>IF(入力用シート!K100="","",入力用シート!K100)</f>
        <v/>
      </c>
      <c r="M62" s="58" t="s">
        <v>78</v>
      </c>
      <c r="O62" s="29" t="str">
        <f t="shared" si="0"/>
        <v/>
      </c>
      <c r="Q62" s="20"/>
      <c r="R62" s="20"/>
      <c r="S62" s="20"/>
      <c r="T62" s="20"/>
      <c r="U62" s="20"/>
      <c r="V62" s="20"/>
      <c r="W62" s="20"/>
      <c r="X62" s="20"/>
      <c r="Y62" s="20"/>
    </row>
    <row r="63" spans="3:25" ht="24" customHeight="1" thickBot="1">
      <c r="C63" s="56" t="s">
        <v>76</v>
      </c>
      <c r="D63" s="103" t="str">
        <f>IF(入力用シート!C101="","",入力用シート!C101)</f>
        <v/>
      </c>
      <c r="E63" s="103" t="s">
        <v>77</v>
      </c>
      <c r="F63" s="103" t="str">
        <f>IF(入力用シート!E101="","",入力用シート!E101)</f>
        <v/>
      </c>
      <c r="G63" s="103" t="s">
        <v>62</v>
      </c>
      <c r="H63" s="103" t="str">
        <f>IF(入力用シート!G101="","",入力用シート!G101)</f>
        <v/>
      </c>
      <c r="I63" s="103" t="s">
        <v>64</v>
      </c>
      <c r="J63" s="104" t="str">
        <f>IF(入力用シート!I101="","",入力用シート!I101)</f>
        <v/>
      </c>
      <c r="K63" s="57" t="s">
        <v>67</v>
      </c>
      <c r="L63" s="105" t="str">
        <f>IF(入力用シート!K101="","",入力用シート!K101)</f>
        <v/>
      </c>
      <c r="M63" s="58" t="s">
        <v>78</v>
      </c>
      <c r="O63" s="29" t="str">
        <f t="shared" si="0"/>
        <v/>
      </c>
      <c r="Q63" s="20"/>
      <c r="R63" s="20"/>
      <c r="S63" s="20"/>
      <c r="T63" s="20"/>
      <c r="U63" s="20"/>
      <c r="V63" s="20"/>
      <c r="W63" s="20"/>
      <c r="X63" s="20"/>
      <c r="Y63" s="20"/>
    </row>
    <row r="64" spans="3:25" ht="24" customHeight="1" thickBot="1">
      <c r="C64" s="56" t="s">
        <v>76</v>
      </c>
      <c r="D64" s="103" t="str">
        <f>IF(入力用シート!C102="","",入力用シート!C102)</f>
        <v/>
      </c>
      <c r="E64" s="103" t="s">
        <v>77</v>
      </c>
      <c r="F64" s="103" t="str">
        <f>IF(入力用シート!E102="","",入力用シート!E102)</f>
        <v/>
      </c>
      <c r="G64" s="103" t="s">
        <v>62</v>
      </c>
      <c r="H64" s="103" t="str">
        <f>IF(入力用シート!G102="","",入力用シート!G102)</f>
        <v/>
      </c>
      <c r="I64" s="103" t="s">
        <v>64</v>
      </c>
      <c r="J64" s="104" t="str">
        <f>IF(入力用シート!I102="","",入力用シート!I102)</f>
        <v/>
      </c>
      <c r="K64" s="57" t="s">
        <v>67</v>
      </c>
      <c r="L64" s="105" t="str">
        <f>IF(入力用シート!K102="","",入力用シート!K102)</f>
        <v/>
      </c>
      <c r="M64" s="58" t="s">
        <v>78</v>
      </c>
      <c r="O64" s="29" t="str">
        <f t="shared" si="0"/>
        <v/>
      </c>
      <c r="Q64" s="20"/>
      <c r="R64" s="20"/>
      <c r="S64" s="20"/>
      <c r="T64" s="20"/>
      <c r="U64" s="20"/>
      <c r="V64" s="20"/>
      <c r="W64" s="20"/>
      <c r="X64" s="20"/>
      <c r="Y64" s="20"/>
    </row>
    <row r="65" spans="3:25" s="29" customFormat="1" ht="24" customHeight="1" thickBot="1">
      <c r="C65" s="56" t="s">
        <v>76</v>
      </c>
      <c r="D65" s="103" t="str">
        <f>IF(入力用シート!C103="","",入力用シート!C103)</f>
        <v/>
      </c>
      <c r="E65" s="103" t="s">
        <v>77</v>
      </c>
      <c r="F65" s="103" t="str">
        <f>IF(入力用シート!E103="","",入力用シート!E103)</f>
        <v/>
      </c>
      <c r="G65" s="103" t="s">
        <v>62</v>
      </c>
      <c r="H65" s="103" t="str">
        <f>IF(入力用シート!G103="","",入力用シート!G103)</f>
        <v/>
      </c>
      <c r="I65" s="103" t="s">
        <v>64</v>
      </c>
      <c r="J65" s="104" t="str">
        <f>IF(入力用シート!I103="","",入力用シート!I103)</f>
        <v/>
      </c>
      <c r="K65" s="57" t="s">
        <v>67</v>
      </c>
      <c r="L65" s="105" t="str">
        <f>IF(入力用シート!K103="","",入力用シート!K103)</f>
        <v/>
      </c>
      <c r="M65" s="58" t="s">
        <v>78</v>
      </c>
      <c r="O65" s="29" t="str">
        <f t="shared" si="0"/>
        <v/>
      </c>
      <c r="Q65" s="20"/>
      <c r="R65" s="20"/>
      <c r="S65" s="20"/>
      <c r="T65" s="20"/>
      <c r="U65" s="20"/>
      <c r="V65" s="20"/>
      <c r="W65" s="20"/>
      <c r="X65" s="20"/>
      <c r="Y65" s="20"/>
    </row>
    <row r="66" spans="3:25" ht="24" customHeight="1" thickBot="1">
      <c r="C66" s="56" t="s">
        <v>76</v>
      </c>
      <c r="D66" s="103" t="str">
        <f>IF(入力用シート!C104="","",入力用シート!C104)</f>
        <v/>
      </c>
      <c r="E66" s="103" t="s">
        <v>77</v>
      </c>
      <c r="F66" s="103" t="str">
        <f>IF(入力用シート!E104="","",入力用シート!E104)</f>
        <v/>
      </c>
      <c r="G66" s="103" t="s">
        <v>62</v>
      </c>
      <c r="H66" s="103" t="str">
        <f>IF(入力用シート!G104="","",入力用シート!G104)</f>
        <v/>
      </c>
      <c r="I66" s="103" t="s">
        <v>64</v>
      </c>
      <c r="J66" s="104" t="str">
        <f>IF(入力用シート!I104="","",入力用シート!I104)</f>
        <v/>
      </c>
      <c r="K66" s="57" t="s">
        <v>67</v>
      </c>
      <c r="L66" s="105" t="str">
        <f>IF(入力用シート!K104="","",入力用シート!K104)</f>
        <v/>
      </c>
      <c r="M66" s="58" t="s">
        <v>78</v>
      </c>
      <c r="O66" s="29" t="str">
        <f t="shared" si="0"/>
        <v/>
      </c>
      <c r="Q66" s="20"/>
      <c r="R66" s="20"/>
      <c r="S66" s="20"/>
      <c r="T66" s="20"/>
      <c r="U66" s="20"/>
      <c r="V66" s="20"/>
      <c r="W66" s="20"/>
      <c r="X66" s="20"/>
      <c r="Y66" s="20"/>
    </row>
    <row r="67" spans="3:25" ht="24" customHeight="1" thickBot="1">
      <c r="C67" s="56" t="s">
        <v>76</v>
      </c>
      <c r="D67" s="103" t="str">
        <f>IF(入力用シート!C105="","",入力用シート!C105)</f>
        <v/>
      </c>
      <c r="E67" s="103" t="s">
        <v>77</v>
      </c>
      <c r="F67" s="103" t="str">
        <f>IF(入力用シート!E105="","",入力用シート!E105)</f>
        <v/>
      </c>
      <c r="G67" s="103" t="s">
        <v>62</v>
      </c>
      <c r="H67" s="103" t="str">
        <f>IF(入力用シート!G105="","",入力用シート!G105)</f>
        <v/>
      </c>
      <c r="I67" s="103" t="s">
        <v>64</v>
      </c>
      <c r="J67" s="104" t="str">
        <f>IF(入力用シート!I105="","",入力用シート!I105)</f>
        <v/>
      </c>
      <c r="K67" s="57" t="s">
        <v>67</v>
      </c>
      <c r="L67" s="105" t="str">
        <f>IF(入力用シート!K105="","",入力用シート!K105)</f>
        <v/>
      </c>
      <c r="M67" s="58" t="s">
        <v>78</v>
      </c>
      <c r="O67" s="29" t="str">
        <f t="shared" si="0"/>
        <v/>
      </c>
      <c r="Q67" s="20"/>
      <c r="R67" s="20"/>
      <c r="S67" s="20"/>
      <c r="T67" s="20"/>
      <c r="U67" s="20"/>
      <c r="V67" s="20"/>
      <c r="W67" s="20"/>
      <c r="X67" s="20"/>
      <c r="Y67" s="20"/>
    </row>
    <row r="68" spans="3:25" ht="24" customHeight="1" thickBot="1">
      <c r="C68" s="56" t="s">
        <v>76</v>
      </c>
      <c r="D68" s="103" t="str">
        <f>IF(入力用シート!C106="","",入力用シート!C106)</f>
        <v/>
      </c>
      <c r="E68" s="103" t="s">
        <v>77</v>
      </c>
      <c r="F68" s="103" t="str">
        <f>IF(入力用シート!E106="","",入力用シート!E106)</f>
        <v/>
      </c>
      <c r="G68" s="103" t="s">
        <v>62</v>
      </c>
      <c r="H68" s="103" t="str">
        <f>IF(入力用シート!G106="","",入力用シート!G106)</f>
        <v/>
      </c>
      <c r="I68" s="103" t="s">
        <v>64</v>
      </c>
      <c r="J68" s="104" t="str">
        <f>IF(入力用シート!I106="","",入力用シート!I106)</f>
        <v/>
      </c>
      <c r="K68" s="57" t="s">
        <v>67</v>
      </c>
      <c r="L68" s="105" t="str">
        <f>IF(入力用シート!K106="","",入力用シート!K106)</f>
        <v/>
      </c>
      <c r="M68" s="58" t="s">
        <v>78</v>
      </c>
      <c r="O68" s="29" t="str">
        <f t="shared" si="0"/>
        <v/>
      </c>
      <c r="Q68" s="20"/>
      <c r="R68" s="20"/>
      <c r="S68" s="20"/>
      <c r="T68" s="20"/>
      <c r="U68" s="20"/>
      <c r="V68" s="20"/>
      <c r="W68" s="20"/>
      <c r="X68" s="20"/>
      <c r="Y68" s="20"/>
    </row>
    <row r="69" spans="3:25" ht="24" customHeight="1" thickBot="1">
      <c r="C69" s="56" t="s">
        <v>76</v>
      </c>
      <c r="D69" s="103" t="str">
        <f>IF(入力用シート!C107="","",入力用シート!C107)</f>
        <v/>
      </c>
      <c r="E69" s="103" t="s">
        <v>77</v>
      </c>
      <c r="F69" s="103" t="str">
        <f>IF(入力用シート!E107="","",入力用シート!E107)</f>
        <v/>
      </c>
      <c r="G69" s="103" t="s">
        <v>62</v>
      </c>
      <c r="H69" s="103" t="str">
        <f>IF(入力用シート!G107="","",入力用シート!G107)</f>
        <v/>
      </c>
      <c r="I69" s="103" t="s">
        <v>64</v>
      </c>
      <c r="J69" s="104" t="str">
        <f>IF(入力用シート!I107="","",入力用シート!I107)</f>
        <v/>
      </c>
      <c r="K69" s="57" t="s">
        <v>67</v>
      </c>
      <c r="L69" s="105" t="str">
        <f>IF(入力用シート!K107="","",入力用シート!K107)</f>
        <v/>
      </c>
      <c r="M69" s="58" t="s">
        <v>78</v>
      </c>
      <c r="O69" s="29" t="str">
        <f t="shared" ref="O69:O132" si="1">IF(J69="","",J69)</f>
        <v/>
      </c>
      <c r="Q69" s="20"/>
      <c r="R69" s="20"/>
      <c r="S69" s="20"/>
      <c r="T69" s="20"/>
      <c r="U69" s="20"/>
      <c r="V69" s="20"/>
      <c r="W69" s="20"/>
      <c r="X69" s="20"/>
      <c r="Y69" s="20"/>
    </row>
    <row r="70" spans="3:25" ht="24" customHeight="1" thickBot="1">
      <c r="C70" s="56" t="s">
        <v>76</v>
      </c>
      <c r="D70" s="103" t="str">
        <f>IF(入力用シート!C108="","",入力用シート!C108)</f>
        <v/>
      </c>
      <c r="E70" s="103" t="s">
        <v>77</v>
      </c>
      <c r="F70" s="103" t="str">
        <f>IF(入力用シート!E108="","",入力用シート!E108)</f>
        <v/>
      </c>
      <c r="G70" s="103" t="s">
        <v>62</v>
      </c>
      <c r="H70" s="103" t="str">
        <f>IF(入力用シート!G108="","",入力用シート!G108)</f>
        <v/>
      </c>
      <c r="I70" s="103" t="s">
        <v>64</v>
      </c>
      <c r="J70" s="104" t="str">
        <f>IF(入力用シート!I108="","",入力用シート!I108)</f>
        <v/>
      </c>
      <c r="K70" s="57" t="s">
        <v>67</v>
      </c>
      <c r="L70" s="105" t="str">
        <f>IF(入力用シート!K108="","",入力用シート!K108)</f>
        <v/>
      </c>
      <c r="M70" s="58" t="s">
        <v>78</v>
      </c>
      <c r="O70" s="29" t="str">
        <f t="shared" si="1"/>
        <v/>
      </c>
      <c r="Q70" s="20"/>
      <c r="R70" s="20"/>
      <c r="S70" s="20"/>
      <c r="T70" s="20"/>
      <c r="U70" s="20"/>
      <c r="V70" s="20"/>
      <c r="W70" s="20"/>
      <c r="X70" s="20"/>
      <c r="Y70" s="20"/>
    </row>
    <row r="71" spans="3:25" ht="24" customHeight="1" thickBot="1">
      <c r="C71" s="56" t="s">
        <v>76</v>
      </c>
      <c r="D71" s="103" t="str">
        <f>IF(入力用シート!C109="","",入力用シート!C109)</f>
        <v/>
      </c>
      <c r="E71" s="103" t="s">
        <v>77</v>
      </c>
      <c r="F71" s="103" t="str">
        <f>IF(入力用シート!E109="","",入力用シート!E109)</f>
        <v/>
      </c>
      <c r="G71" s="103" t="s">
        <v>62</v>
      </c>
      <c r="H71" s="103" t="str">
        <f>IF(入力用シート!G109="","",入力用シート!G109)</f>
        <v/>
      </c>
      <c r="I71" s="103" t="s">
        <v>64</v>
      </c>
      <c r="J71" s="104" t="str">
        <f>IF(入力用シート!I109="","",入力用シート!I109)</f>
        <v/>
      </c>
      <c r="K71" s="57" t="s">
        <v>67</v>
      </c>
      <c r="L71" s="105" t="str">
        <f>IF(入力用シート!K109="","",入力用シート!K109)</f>
        <v/>
      </c>
      <c r="M71" s="58" t="s">
        <v>78</v>
      </c>
      <c r="O71" s="29" t="str">
        <f t="shared" si="1"/>
        <v/>
      </c>
      <c r="Q71" s="20"/>
      <c r="R71" s="20"/>
      <c r="S71" s="20"/>
      <c r="T71" s="20"/>
      <c r="U71" s="20"/>
      <c r="V71" s="20"/>
      <c r="W71" s="20"/>
      <c r="X71" s="20"/>
      <c r="Y71" s="20"/>
    </row>
    <row r="72" spans="3:25" ht="24" customHeight="1" thickBot="1">
      <c r="C72" s="56" t="s">
        <v>76</v>
      </c>
      <c r="D72" s="103" t="str">
        <f>IF(入力用シート!C110="","",入力用シート!C110)</f>
        <v/>
      </c>
      <c r="E72" s="103" t="s">
        <v>77</v>
      </c>
      <c r="F72" s="103" t="str">
        <f>IF(入力用シート!E110="","",入力用シート!E110)</f>
        <v/>
      </c>
      <c r="G72" s="103" t="s">
        <v>62</v>
      </c>
      <c r="H72" s="103" t="str">
        <f>IF(入力用シート!G110="","",入力用シート!G110)</f>
        <v/>
      </c>
      <c r="I72" s="103" t="s">
        <v>64</v>
      </c>
      <c r="J72" s="104" t="str">
        <f>IF(入力用シート!I110="","",入力用シート!I110)</f>
        <v/>
      </c>
      <c r="K72" s="57" t="s">
        <v>67</v>
      </c>
      <c r="L72" s="105" t="str">
        <f>IF(入力用シート!K110="","",入力用シート!K110)</f>
        <v/>
      </c>
      <c r="M72" s="58" t="s">
        <v>78</v>
      </c>
      <c r="O72" s="29" t="str">
        <f t="shared" si="1"/>
        <v/>
      </c>
      <c r="Q72" s="20"/>
      <c r="R72" s="20"/>
      <c r="S72" s="20"/>
      <c r="T72" s="20"/>
      <c r="U72" s="20"/>
      <c r="V72" s="20"/>
      <c r="W72" s="20"/>
      <c r="X72" s="20"/>
      <c r="Y72" s="20"/>
    </row>
    <row r="73" spans="3:25" ht="24" customHeight="1" thickBot="1">
      <c r="C73" s="56" t="s">
        <v>76</v>
      </c>
      <c r="D73" s="103" t="str">
        <f>IF(入力用シート!C111="","",入力用シート!C111)</f>
        <v/>
      </c>
      <c r="E73" s="103" t="s">
        <v>77</v>
      </c>
      <c r="F73" s="103" t="str">
        <f>IF(入力用シート!E111="","",入力用シート!E111)</f>
        <v/>
      </c>
      <c r="G73" s="103" t="s">
        <v>62</v>
      </c>
      <c r="H73" s="103" t="str">
        <f>IF(入力用シート!G111="","",入力用シート!G111)</f>
        <v/>
      </c>
      <c r="I73" s="103" t="s">
        <v>64</v>
      </c>
      <c r="J73" s="104" t="str">
        <f>IF(入力用シート!I111="","",入力用シート!I111)</f>
        <v/>
      </c>
      <c r="K73" s="57" t="s">
        <v>67</v>
      </c>
      <c r="L73" s="105" t="str">
        <f>IF(入力用シート!K111="","",入力用シート!K111)</f>
        <v/>
      </c>
      <c r="M73" s="58" t="s">
        <v>78</v>
      </c>
      <c r="O73" s="29" t="str">
        <f t="shared" si="1"/>
        <v/>
      </c>
      <c r="Q73" s="20"/>
      <c r="R73" s="20"/>
      <c r="S73" s="20"/>
      <c r="T73" s="20"/>
      <c r="U73" s="20"/>
      <c r="V73" s="20"/>
      <c r="W73" s="20"/>
      <c r="X73" s="20"/>
      <c r="Y73" s="20"/>
    </row>
    <row r="74" spans="3:25" ht="24" customHeight="1" thickBot="1">
      <c r="C74" s="56" t="s">
        <v>76</v>
      </c>
      <c r="D74" s="103" t="str">
        <f>IF(入力用シート!C112="","",入力用シート!C112)</f>
        <v/>
      </c>
      <c r="E74" s="103" t="s">
        <v>77</v>
      </c>
      <c r="F74" s="103" t="str">
        <f>IF(入力用シート!E112="","",入力用シート!E112)</f>
        <v/>
      </c>
      <c r="G74" s="103" t="s">
        <v>62</v>
      </c>
      <c r="H74" s="103" t="str">
        <f>IF(入力用シート!G112="","",入力用シート!G112)</f>
        <v/>
      </c>
      <c r="I74" s="103" t="s">
        <v>64</v>
      </c>
      <c r="J74" s="104" t="str">
        <f>IF(入力用シート!I112="","",入力用シート!I112)</f>
        <v/>
      </c>
      <c r="K74" s="57" t="s">
        <v>67</v>
      </c>
      <c r="L74" s="105" t="str">
        <f>IF(入力用シート!K112="","",入力用シート!K112)</f>
        <v/>
      </c>
      <c r="M74" s="58" t="s">
        <v>78</v>
      </c>
      <c r="O74" s="29" t="str">
        <f t="shared" si="1"/>
        <v/>
      </c>
      <c r="Q74" s="20"/>
      <c r="R74" s="20"/>
      <c r="S74" s="20"/>
      <c r="T74" s="20"/>
      <c r="U74" s="20"/>
      <c r="V74" s="20"/>
      <c r="W74" s="20"/>
      <c r="X74" s="20"/>
      <c r="Y74" s="20"/>
    </row>
    <row r="75" spans="3:25" ht="24" customHeight="1" thickBot="1">
      <c r="C75" s="56" t="s">
        <v>76</v>
      </c>
      <c r="D75" s="103" t="str">
        <f>IF(入力用シート!C113="","",入力用シート!C113)</f>
        <v/>
      </c>
      <c r="E75" s="103" t="s">
        <v>77</v>
      </c>
      <c r="F75" s="103" t="str">
        <f>IF(入力用シート!E113="","",入力用シート!E113)</f>
        <v/>
      </c>
      <c r="G75" s="103" t="s">
        <v>62</v>
      </c>
      <c r="H75" s="103" t="str">
        <f>IF(入力用シート!G113="","",入力用シート!G113)</f>
        <v/>
      </c>
      <c r="I75" s="103" t="s">
        <v>64</v>
      </c>
      <c r="J75" s="104" t="str">
        <f>IF(入力用シート!I113="","",入力用シート!I113)</f>
        <v/>
      </c>
      <c r="K75" s="57" t="s">
        <v>67</v>
      </c>
      <c r="L75" s="105" t="str">
        <f>IF(入力用シート!K113="","",入力用シート!K113)</f>
        <v/>
      </c>
      <c r="M75" s="58" t="s">
        <v>78</v>
      </c>
      <c r="O75" s="29" t="str">
        <f t="shared" si="1"/>
        <v/>
      </c>
      <c r="Q75" s="20"/>
      <c r="R75" s="20"/>
      <c r="S75" s="20"/>
      <c r="T75" s="20"/>
      <c r="U75" s="20"/>
      <c r="V75" s="20"/>
      <c r="W75" s="20"/>
      <c r="X75" s="20"/>
      <c r="Y75" s="20"/>
    </row>
    <row r="76" spans="3:25" ht="24" customHeight="1" thickBot="1">
      <c r="C76" s="56" t="s">
        <v>76</v>
      </c>
      <c r="D76" s="103" t="str">
        <f>IF(入力用シート!C114="","",入力用シート!C114)</f>
        <v/>
      </c>
      <c r="E76" s="103" t="s">
        <v>77</v>
      </c>
      <c r="F76" s="103" t="str">
        <f>IF(入力用シート!E114="","",入力用シート!E114)</f>
        <v/>
      </c>
      <c r="G76" s="103" t="s">
        <v>62</v>
      </c>
      <c r="H76" s="103" t="str">
        <f>IF(入力用シート!G114="","",入力用シート!G114)</f>
        <v/>
      </c>
      <c r="I76" s="103" t="s">
        <v>64</v>
      </c>
      <c r="J76" s="104" t="str">
        <f>IF(入力用シート!I114="","",入力用シート!I114)</f>
        <v/>
      </c>
      <c r="K76" s="57" t="s">
        <v>67</v>
      </c>
      <c r="L76" s="105" t="str">
        <f>IF(入力用シート!K114="","",入力用シート!K114)</f>
        <v/>
      </c>
      <c r="M76" s="58" t="s">
        <v>78</v>
      </c>
      <c r="O76" s="29" t="str">
        <f t="shared" si="1"/>
        <v/>
      </c>
      <c r="Q76" s="20"/>
      <c r="R76" s="20"/>
      <c r="S76" s="20"/>
      <c r="T76" s="20"/>
      <c r="U76" s="20"/>
      <c r="V76" s="20"/>
      <c r="W76" s="20"/>
      <c r="X76" s="20"/>
      <c r="Y76" s="20"/>
    </row>
    <row r="77" spans="3:25" ht="24" customHeight="1" thickBot="1">
      <c r="C77" s="56" t="s">
        <v>76</v>
      </c>
      <c r="D77" s="103" t="str">
        <f>IF(入力用シート!C115="","",入力用シート!C115)</f>
        <v/>
      </c>
      <c r="E77" s="103" t="s">
        <v>77</v>
      </c>
      <c r="F77" s="103" t="str">
        <f>IF(入力用シート!E115="","",入力用シート!E115)</f>
        <v/>
      </c>
      <c r="G77" s="103" t="s">
        <v>62</v>
      </c>
      <c r="H77" s="103" t="str">
        <f>IF(入力用シート!G115="","",入力用シート!G115)</f>
        <v/>
      </c>
      <c r="I77" s="103" t="s">
        <v>64</v>
      </c>
      <c r="J77" s="104" t="str">
        <f>IF(入力用シート!I115="","",入力用シート!I115)</f>
        <v/>
      </c>
      <c r="K77" s="57" t="s">
        <v>67</v>
      </c>
      <c r="L77" s="105" t="str">
        <f>IF(入力用シート!K115="","",入力用シート!K115)</f>
        <v/>
      </c>
      <c r="M77" s="58" t="s">
        <v>78</v>
      </c>
      <c r="O77" s="29" t="str">
        <f t="shared" si="1"/>
        <v/>
      </c>
      <c r="Q77" s="20"/>
      <c r="R77" s="20"/>
      <c r="S77" s="20"/>
      <c r="T77" s="20"/>
      <c r="U77" s="20"/>
      <c r="V77" s="20"/>
      <c r="W77" s="20"/>
      <c r="X77" s="20"/>
      <c r="Y77" s="20"/>
    </row>
    <row r="78" spans="3:25" ht="24" customHeight="1" thickBot="1">
      <c r="C78" s="56" t="s">
        <v>76</v>
      </c>
      <c r="D78" s="103" t="str">
        <f>IF(入力用シート!C116="","",入力用シート!C116)</f>
        <v/>
      </c>
      <c r="E78" s="103" t="s">
        <v>77</v>
      </c>
      <c r="F78" s="103" t="str">
        <f>IF(入力用シート!E116="","",入力用シート!E116)</f>
        <v/>
      </c>
      <c r="G78" s="103" t="s">
        <v>62</v>
      </c>
      <c r="H78" s="103" t="str">
        <f>IF(入力用シート!G116="","",入力用シート!G116)</f>
        <v/>
      </c>
      <c r="I78" s="103" t="s">
        <v>64</v>
      </c>
      <c r="J78" s="104" t="str">
        <f>IF(入力用シート!I116="","",入力用シート!I116)</f>
        <v/>
      </c>
      <c r="K78" s="57" t="s">
        <v>67</v>
      </c>
      <c r="L78" s="105" t="str">
        <f>IF(入力用シート!K116="","",入力用シート!K116)</f>
        <v/>
      </c>
      <c r="M78" s="58" t="s">
        <v>78</v>
      </c>
      <c r="O78" s="29" t="str">
        <f t="shared" si="1"/>
        <v/>
      </c>
      <c r="Q78" s="20"/>
      <c r="R78" s="20"/>
      <c r="S78" s="20"/>
      <c r="T78" s="20"/>
      <c r="U78" s="20"/>
      <c r="V78" s="20"/>
      <c r="W78" s="20"/>
      <c r="X78" s="20"/>
      <c r="Y78" s="20"/>
    </row>
    <row r="79" spans="3:25" ht="24" customHeight="1" thickBot="1">
      <c r="C79" s="56" t="s">
        <v>76</v>
      </c>
      <c r="D79" s="103" t="str">
        <f>IF(入力用シート!C117="","",入力用シート!C117)</f>
        <v/>
      </c>
      <c r="E79" s="103" t="s">
        <v>77</v>
      </c>
      <c r="F79" s="103" t="str">
        <f>IF(入力用シート!E117="","",入力用シート!E117)</f>
        <v/>
      </c>
      <c r="G79" s="103" t="s">
        <v>62</v>
      </c>
      <c r="H79" s="103" t="str">
        <f>IF(入力用シート!G117="","",入力用シート!G117)</f>
        <v/>
      </c>
      <c r="I79" s="103" t="s">
        <v>64</v>
      </c>
      <c r="J79" s="104" t="str">
        <f>IF(入力用シート!I117="","",入力用シート!I117)</f>
        <v/>
      </c>
      <c r="K79" s="57" t="s">
        <v>67</v>
      </c>
      <c r="L79" s="105" t="str">
        <f>IF(入力用シート!K117="","",入力用シート!K117)</f>
        <v/>
      </c>
      <c r="M79" s="58" t="s">
        <v>78</v>
      </c>
      <c r="O79" s="29" t="str">
        <f t="shared" si="1"/>
        <v/>
      </c>
      <c r="Q79" s="20"/>
      <c r="R79" s="20"/>
      <c r="S79" s="20"/>
      <c r="T79" s="20"/>
      <c r="U79" s="20"/>
      <c r="V79" s="20"/>
      <c r="W79" s="20"/>
      <c r="X79" s="20"/>
      <c r="Y79" s="20"/>
    </row>
    <row r="80" spans="3:25" ht="24" customHeight="1" thickBot="1">
      <c r="C80" s="56" t="s">
        <v>76</v>
      </c>
      <c r="D80" s="103" t="str">
        <f>IF(入力用シート!C118="","",入力用シート!C118)</f>
        <v/>
      </c>
      <c r="E80" s="103" t="s">
        <v>77</v>
      </c>
      <c r="F80" s="103" t="str">
        <f>IF(入力用シート!E118="","",入力用シート!E118)</f>
        <v/>
      </c>
      <c r="G80" s="103" t="s">
        <v>62</v>
      </c>
      <c r="H80" s="103" t="str">
        <f>IF(入力用シート!G118="","",入力用シート!G118)</f>
        <v/>
      </c>
      <c r="I80" s="103" t="s">
        <v>64</v>
      </c>
      <c r="J80" s="104" t="str">
        <f>IF(入力用シート!I118="","",入力用シート!I118)</f>
        <v/>
      </c>
      <c r="K80" s="57" t="s">
        <v>67</v>
      </c>
      <c r="L80" s="105" t="str">
        <f>IF(入力用シート!K118="","",入力用シート!K118)</f>
        <v/>
      </c>
      <c r="M80" s="58" t="s">
        <v>78</v>
      </c>
      <c r="O80" s="29" t="str">
        <f t="shared" si="1"/>
        <v/>
      </c>
      <c r="Q80" s="20"/>
      <c r="R80" s="20"/>
      <c r="S80" s="20"/>
      <c r="T80" s="20"/>
      <c r="U80" s="20"/>
      <c r="V80" s="20"/>
      <c r="W80" s="20"/>
      <c r="X80" s="20"/>
      <c r="Y80" s="20"/>
    </row>
    <row r="81" spans="3:25" ht="24" customHeight="1" thickBot="1">
      <c r="C81" s="56" t="s">
        <v>76</v>
      </c>
      <c r="D81" s="103" t="str">
        <f>IF(入力用シート!C119="","",入力用シート!C119)</f>
        <v/>
      </c>
      <c r="E81" s="103" t="s">
        <v>77</v>
      </c>
      <c r="F81" s="103" t="str">
        <f>IF(入力用シート!E119="","",入力用シート!E119)</f>
        <v/>
      </c>
      <c r="G81" s="103" t="s">
        <v>62</v>
      </c>
      <c r="H81" s="103" t="str">
        <f>IF(入力用シート!G119="","",入力用シート!G119)</f>
        <v/>
      </c>
      <c r="I81" s="103" t="s">
        <v>64</v>
      </c>
      <c r="J81" s="104" t="str">
        <f>IF(入力用シート!I119="","",入力用シート!I119)</f>
        <v/>
      </c>
      <c r="K81" s="57" t="s">
        <v>67</v>
      </c>
      <c r="L81" s="105" t="str">
        <f>IF(入力用シート!K119="","",入力用シート!K119)</f>
        <v/>
      </c>
      <c r="M81" s="58" t="s">
        <v>78</v>
      </c>
      <c r="O81" s="29" t="str">
        <f t="shared" si="1"/>
        <v/>
      </c>
      <c r="Q81" s="20"/>
      <c r="R81" s="20"/>
      <c r="S81" s="20"/>
      <c r="T81" s="20"/>
      <c r="U81" s="20"/>
      <c r="V81" s="20"/>
      <c r="W81" s="20"/>
      <c r="X81" s="20"/>
      <c r="Y81" s="20"/>
    </row>
    <row r="82" spans="3:25" ht="24" customHeight="1" thickBot="1">
      <c r="C82" s="56" t="s">
        <v>76</v>
      </c>
      <c r="D82" s="103" t="str">
        <f>IF(入力用シート!C120="","",入力用シート!C120)</f>
        <v/>
      </c>
      <c r="E82" s="103" t="s">
        <v>77</v>
      </c>
      <c r="F82" s="103" t="str">
        <f>IF(入力用シート!E120="","",入力用シート!E120)</f>
        <v/>
      </c>
      <c r="G82" s="103" t="s">
        <v>62</v>
      </c>
      <c r="H82" s="103" t="str">
        <f>IF(入力用シート!G120="","",入力用シート!G120)</f>
        <v/>
      </c>
      <c r="I82" s="103" t="s">
        <v>64</v>
      </c>
      <c r="J82" s="104" t="str">
        <f>IF(入力用シート!I120="","",入力用シート!I120)</f>
        <v/>
      </c>
      <c r="K82" s="57" t="s">
        <v>67</v>
      </c>
      <c r="L82" s="105" t="str">
        <f>IF(入力用シート!K120="","",入力用シート!K120)</f>
        <v/>
      </c>
      <c r="M82" s="58" t="s">
        <v>78</v>
      </c>
      <c r="O82" s="29" t="str">
        <f t="shared" si="1"/>
        <v/>
      </c>
      <c r="Q82" s="20"/>
      <c r="R82" s="20"/>
      <c r="S82" s="20"/>
      <c r="T82" s="20"/>
      <c r="U82" s="20"/>
      <c r="V82" s="20"/>
      <c r="W82" s="20"/>
      <c r="X82" s="20"/>
      <c r="Y82" s="20"/>
    </row>
    <row r="83" spans="3:25" ht="24" customHeight="1" thickBot="1">
      <c r="C83" s="56" t="s">
        <v>76</v>
      </c>
      <c r="D83" s="103" t="str">
        <f>IF(入力用シート!C121="","",入力用シート!C121)</f>
        <v/>
      </c>
      <c r="E83" s="103" t="s">
        <v>77</v>
      </c>
      <c r="F83" s="103" t="str">
        <f>IF(入力用シート!E121="","",入力用シート!E121)</f>
        <v/>
      </c>
      <c r="G83" s="103" t="s">
        <v>62</v>
      </c>
      <c r="H83" s="103" t="str">
        <f>IF(入力用シート!G121="","",入力用シート!G121)</f>
        <v/>
      </c>
      <c r="I83" s="103" t="s">
        <v>64</v>
      </c>
      <c r="J83" s="104" t="str">
        <f>IF(入力用シート!I121="","",入力用シート!I121)</f>
        <v/>
      </c>
      <c r="K83" s="57" t="s">
        <v>67</v>
      </c>
      <c r="L83" s="105" t="str">
        <f>IF(入力用シート!K121="","",入力用シート!K121)</f>
        <v/>
      </c>
      <c r="M83" s="58" t="s">
        <v>78</v>
      </c>
      <c r="O83" s="29" t="str">
        <f t="shared" si="1"/>
        <v/>
      </c>
      <c r="Q83" s="20"/>
      <c r="R83" s="20"/>
      <c r="S83" s="20"/>
      <c r="T83" s="20"/>
      <c r="U83" s="20"/>
      <c r="V83" s="20"/>
      <c r="W83" s="20"/>
      <c r="X83" s="20"/>
      <c r="Y83" s="20"/>
    </row>
    <row r="84" spans="3:25" ht="24" customHeight="1" thickBot="1">
      <c r="C84" s="56" t="s">
        <v>76</v>
      </c>
      <c r="D84" s="103" t="str">
        <f>IF(入力用シート!C122="","",入力用シート!C122)</f>
        <v/>
      </c>
      <c r="E84" s="103" t="s">
        <v>77</v>
      </c>
      <c r="F84" s="103" t="str">
        <f>IF(入力用シート!E122="","",入力用シート!E122)</f>
        <v/>
      </c>
      <c r="G84" s="103" t="s">
        <v>62</v>
      </c>
      <c r="H84" s="103" t="str">
        <f>IF(入力用シート!G122="","",入力用シート!G122)</f>
        <v/>
      </c>
      <c r="I84" s="103" t="s">
        <v>64</v>
      </c>
      <c r="J84" s="104" t="str">
        <f>IF(入力用シート!I122="","",入力用シート!I122)</f>
        <v/>
      </c>
      <c r="K84" s="57" t="s">
        <v>67</v>
      </c>
      <c r="L84" s="105" t="str">
        <f>IF(入力用シート!K122="","",入力用シート!K122)</f>
        <v/>
      </c>
      <c r="M84" s="58" t="s">
        <v>78</v>
      </c>
      <c r="O84" s="29" t="str">
        <f t="shared" si="1"/>
        <v/>
      </c>
      <c r="Q84" s="20"/>
      <c r="R84" s="20"/>
      <c r="S84" s="20"/>
      <c r="T84" s="20"/>
      <c r="U84" s="20"/>
      <c r="V84" s="20"/>
      <c r="W84" s="20"/>
      <c r="X84" s="20"/>
      <c r="Y84" s="20"/>
    </row>
    <row r="85" spans="3:25" s="29" customFormat="1" ht="24" customHeight="1" thickBot="1">
      <c r="C85" s="56" t="s">
        <v>76</v>
      </c>
      <c r="D85" s="103" t="str">
        <f>IF(入力用シート!C123="","",入力用シート!C123)</f>
        <v/>
      </c>
      <c r="E85" s="103" t="s">
        <v>77</v>
      </c>
      <c r="F85" s="103" t="str">
        <f>IF(入力用シート!E123="","",入力用シート!E123)</f>
        <v/>
      </c>
      <c r="G85" s="103" t="s">
        <v>62</v>
      </c>
      <c r="H85" s="103" t="str">
        <f>IF(入力用シート!G123="","",入力用シート!G123)</f>
        <v/>
      </c>
      <c r="I85" s="103" t="s">
        <v>64</v>
      </c>
      <c r="J85" s="104" t="str">
        <f>IF(入力用シート!I123="","",入力用シート!I123)</f>
        <v/>
      </c>
      <c r="K85" s="57" t="s">
        <v>67</v>
      </c>
      <c r="L85" s="105" t="str">
        <f>IF(入力用シート!K123="","",入力用シート!K123)</f>
        <v/>
      </c>
      <c r="M85" s="58" t="s">
        <v>78</v>
      </c>
      <c r="O85" s="29" t="str">
        <f t="shared" si="1"/>
        <v/>
      </c>
      <c r="Q85" s="20"/>
      <c r="R85" s="20"/>
      <c r="S85" s="20"/>
      <c r="T85" s="20"/>
      <c r="U85" s="20"/>
      <c r="V85" s="20"/>
      <c r="W85" s="20"/>
      <c r="X85" s="20"/>
      <c r="Y85" s="20"/>
    </row>
    <row r="86" spans="3:25" ht="24" customHeight="1" thickBot="1">
      <c r="C86" s="56" t="s">
        <v>76</v>
      </c>
      <c r="D86" s="103" t="str">
        <f>IF(入力用シート!C124="","",入力用シート!C124)</f>
        <v/>
      </c>
      <c r="E86" s="103" t="s">
        <v>77</v>
      </c>
      <c r="F86" s="103" t="str">
        <f>IF(入力用シート!E124="","",入力用シート!E124)</f>
        <v/>
      </c>
      <c r="G86" s="103" t="s">
        <v>62</v>
      </c>
      <c r="H86" s="103" t="str">
        <f>IF(入力用シート!G124="","",入力用シート!G124)</f>
        <v/>
      </c>
      <c r="I86" s="103" t="s">
        <v>64</v>
      </c>
      <c r="J86" s="104" t="str">
        <f>IF(入力用シート!I124="","",入力用シート!I124)</f>
        <v/>
      </c>
      <c r="K86" s="57" t="s">
        <v>67</v>
      </c>
      <c r="L86" s="105" t="str">
        <f>IF(入力用シート!K124="","",入力用シート!K124)</f>
        <v/>
      </c>
      <c r="M86" s="58" t="s">
        <v>78</v>
      </c>
      <c r="O86" s="29" t="str">
        <f t="shared" si="1"/>
        <v/>
      </c>
      <c r="Q86" s="20"/>
      <c r="R86" s="20"/>
      <c r="S86" s="20"/>
      <c r="T86" s="20"/>
      <c r="U86" s="20"/>
      <c r="V86" s="20"/>
      <c r="W86" s="20"/>
      <c r="X86" s="20"/>
      <c r="Y86" s="20"/>
    </row>
    <row r="87" spans="3:25" ht="24" customHeight="1" thickBot="1">
      <c r="C87" s="56" t="s">
        <v>76</v>
      </c>
      <c r="D87" s="103" t="str">
        <f>IF(入力用シート!C125="","",入力用シート!C125)</f>
        <v/>
      </c>
      <c r="E87" s="103" t="s">
        <v>77</v>
      </c>
      <c r="F87" s="103" t="str">
        <f>IF(入力用シート!E125="","",入力用シート!E125)</f>
        <v/>
      </c>
      <c r="G87" s="103" t="s">
        <v>62</v>
      </c>
      <c r="H87" s="103" t="str">
        <f>IF(入力用シート!G125="","",入力用シート!G125)</f>
        <v/>
      </c>
      <c r="I87" s="103" t="s">
        <v>64</v>
      </c>
      <c r="J87" s="104" t="str">
        <f>IF(入力用シート!I125="","",入力用シート!I125)</f>
        <v/>
      </c>
      <c r="K87" s="57" t="s">
        <v>67</v>
      </c>
      <c r="L87" s="105" t="str">
        <f>IF(入力用シート!K125="","",入力用シート!K125)</f>
        <v/>
      </c>
      <c r="M87" s="58" t="s">
        <v>78</v>
      </c>
      <c r="O87" s="29" t="str">
        <f t="shared" si="1"/>
        <v/>
      </c>
      <c r="Q87" s="20"/>
      <c r="R87" s="20"/>
      <c r="S87" s="20"/>
      <c r="T87" s="20"/>
      <c r="U87" s="20"/>
      <c r="V87" s="20"/>
      <c r="W87" s="20"/>
      <c r="X87" s="20"/>
      <c r="Y87" s="20"/>
    </row>
    <row r="88" spans="3:25" ht="24" customHeight="1" thickBot="1">
      <c r="C88" s="56" t="s">
        <v>76</v>
      </c>
      <c r="D88" s="103" t="str">
        <f>IF(入力用シート!C126="","",入力用シート!C126)</f>
        <v/>
      </c>
      <c r="E88" s="103" t="s">
        <v>77</v>
      </c>
      <c r="F88" s="103" t="str">
        <f>IF(入力用シート!E126="","",入力用シート!E126)</f>
        <v/>
      </c>
      <c r="G88" s="103" t="s">
        <v>62</v>
      </c>
      <c r="H88" s="103" t="str">
        <f>IF(入力用シート!G126="","",入力用シート!G126)</f>
        <v/>
      </c>
      <c r="I88" s="103" t="s">
        <v>64</v>
      </c>
      <c r="J88" s="104" t="str">
        <f>IF(入力用シート!I126="","",入力用シート!I126)</f>
        <v/>
      </c>
      <c r="K88" s="57" t="s">
        <v>67</v>
      </c>
      <c r="L88" s="105" t="str">
        <f>IF(入力用シート!K126="","",入力用シート!K126)</f>
        <v/>
      </c>
      <c r="M88" s="58" t="s">
        <v>78</v>
      </c>
      <c r="O88" s="29" t="str">
        <f t="shared" si="1"/>
        <v/>
      </c>
      <c r="Q88" s="20"/>
      <c r="R88" s="20"/>
      <c r="S88" s="20"/>
      <c r="T88" s="20"/>
      <c r="U88" s="20"/>
      <c r="V88" s="20"/>
      <c r="W88" s="20"/>
      <c r="X88" s="20"/>
      <c r="Y88" s="20"/>
    </row>
    <row r="89" spans="3:25" ht="24" customHeight="1" thickBot="1">
      <c r="C89" s="56" t="s">
        <v>76</v>
      </c>
      <c r="D89" s="103" t="str">
        <f>IF(入力用シート!C127="","",入力用シート!C127)</f>
        <v/>
      </c>
      <c r="E89" s="103" t="s">
        <v>77</v>
      </c>
      <c r="F89" s="103" t="str">
        <f>IF(入力用シート!E127="","",入力用シート!E127)</f>
        <v/>
      </c>
      <c r="G89" s="103" t="s">
        <v>62</v>
      </c>
      <c r="H89" s="103" t="str">
        <f>IF(入力用シート!G127="","",入力用シート!G127)</f>
        <v/>
      </c>
      <c r="I89" s="103" t="s">
        <v>64</v>
      </c>
      <c r="J89" s="104" t="str">
        <f>IF(入力用シート!I127="","",入力用シート!I127)</f>
        <v/>
      </c>
      <c r="K89" s="57" t="s">
        <v>67</v>
      </c>
      <c r="L89" s="105" t="str">
        <f>IF(入力用シート!K127="","",入力用シート!K127)</f>
        <v/>
      </c>
      <c r="M89" s="58" t="s">
        <v>78</v>
      </c>
      <c r="O89" s="29" t="str">
        <f t="shared" si="1"/>
        <v/>
      </c>
      <c r="Q89" s="20"/>
      <c r="R89" s="20"/>
      <c r="S89" s="20"/>
      <c r="T89" s="20"/>
      <c r="U89" s="20"/>
      <c r="V89" s="20"/>
      <c r="W89" s="20"/>
      <c r="X89" s="20"/>
      <c r="Y89" s="20"/>
    </row>
    <row r="90" spans="3:25" ht="24" customHeight="1" thickBot="1">
      <c r="C90" s="56" t="s">
        <v>76</v>
      </c>
      <c r="D90" s="103" t="str">
        <f>IF(入力用シート!C128="","",入力用シート!C128)</f>
        <v/>
      </c>
      <c r="E90" s="103" t="s">
        <v>77</v>
      </c>
      <c r="F90" s="103" t="str">
        <f>IF(入力用シート!E128="","",入力用シート!E128)</f>
        <v/>
      </c>
      <c r="G90" s="103" t="s">
        <v>62</v>
      </c>
      <c r="H90" s="103" t="str">
        <f>IF(入力用シート!G128="","",入力用シート!G128)</f>
        <v/>
      </c>
      <c r="I90" s="103" t="s">
        <v>64</v>
      </c>
      <c r="J90" s="104" t="str">
        <f>IF(入力用シート!I128="","",入力用シート!I128)</f>
        <v/>
      </c>
      <c r="K90" s="57" t="s">
        <v>67</v>
      </c>
      <c r="L90" s="105" t="str">
        <f>IF(入力用シート!K128="","",入力用シート!K128)</f>
        <v/>
      </c>
      <c r="M90" s="58" t="s">
        <v>78</v>
      </c>
      <c r="O90" s="29" t="str">
        <f t="shared" si="1"/>
        <v/>
      </c>
      <c r="Q90" s="20"/>
      <c r="R90" s="20"/>
      <c r="S90" s="20"/>
      <c r="T90" s="20"/>
      <c r="U90" s="20"/>
      <c r="V90" s="20"/>
      <c r="W90" s="20"/>
      <c r="X90" s="20"/>
      <c r="Y90" s="20"/>
    </row>
    <row r="91" spans="3:25" ht="24" customHeight="1" thickBot="1">
      <c r="C91" s="56" t="s">
        <v>76</v>
      </c>
      <c r="D91" s="103" t="str">
        <f>IF(入力用シート!C129="","",入力用シート!C129)</f>
        <v/>
      </c>
      <c r="E91" s="103" t="s">
        <v>77</v>
      </c>
      <c r="F91" s="103" t="str">
        <f>IF(入力用シート!E129="","",入力用シート!E129)</f>
        <v/>
      </c>
      <c r="G91" s="103" t="s">
        <v>62</v>
      </c>
      <c r="H91" s="103" t="str">
        <f>IF(入力用シート!G129="","",入力用シート!G129)</f>
        <v/>
      </c>
      <c r="I91" s="103" t="s">
        <v>64</v>
      </c>
      <c r="J91" s="104" t="str">
        <f>IF(入力用シート!I129="","",入力用シート!I129)</f>
        <v/>
      </c>
      <c r="K91" s="57" t="s">
        <v>67</v>
      </c>
      <c r="L91" s="105" t="str">
        <f>IF(入力用シート!K129="","",入力用シート!K129)</f>
        <v/>
      </c>
      <c r="M91" s="58" t="s">
        <v>78</v>
      </c>
      <c r="O91" s="29" t="str">
        <f t="shared" si="1"/>
        <v/>
      </c>
      <c r="Q91" s="20"/>
      <c r="R91" s="20"/>
      <c r="S91" s="20"/>
      <c r="T91" s="20"/>
      <c r="U91" s="20"/>
      <c r="V91" s="20"/>
      <c r="W91" s="20"/>
      <c r="X91" s="20"/>
      <c r="Y91" s="20"/>
    </row>
    <row r="92" spans="3:25" ht="24" customHeight="1" thickBot="1">
      <c r="C92" s="56" t="s">
        <v>76</v>
      </c>
      <c r="D92" s="103" t="str">
        <f>IF(入力用シート!C130="","",入力用シート!C130)</f>
        <v/>
      </c>
      <c r="E92" s="103" t="s">
        <v>77</v>
      </c>
      <c r="F92" s="103" t="str">
        <f>IF(入力用シート!E130="","",入力用シート!E130)</f>
        <v/>
      </c>
      <c r="G92" s="103" t="s">
        <v>62</v>
      </c>
      <c r="H92" s="103" t="str">
        <f>IF(入力用シート!G130="","",入力用シート!G130)</f>
        <v/>
      </c>
      <c r="I92" s="103" t="s">
        <v>64</v>
      </c>
      <c r="J92" s="104" t="str">
        <f>IF(入力用シート!I130="","",入力用シート!I130)</f>
        <v/>
      </c>
      <c r="K92" s="57" t="s">
        <v>67</v>
      </c>
      <c r="L92" s="105" t="str">
        <f>IF(入力用シート!K130="","",入力用シート!K130)</f>
        <v/>
      </c>
      <c r="M92" s="58" t="s">
        <v>78</v>
      </c>
      <c r="O92" s="29" t="str">
        <f t="shared" si="1"/>
        <v/>
      </c>
      <c r="Q92" s="20"/>
      <c r="R92" s="20"/>
      <c r="S92" s="20"/>
      <c r="T92" s="20"/>
      <c r="U92" s="20"/>
      <c r="V92" s="20"/>
      <c r="W92" s="20"/>
      <c r="X92" s="20"/>
      <c r="Y92" s="20"/>
    </row>
    <row r="93" spans="3:25" ht="24" customHeight="1" thickBot="1">
      <c r="C93" s="56" t="s">
        <v>76</v>
      </c>
      <c r="D93" s="103" t="str">
        <f>IF(入力用シート!C131="","",入力用シート!C131)</f>
        <v/>
      </c>
      <c r="E93" s="103" t="s">
        <v>77</v>
      </c>
      <c r="F93" s="103" t="str">
        <f>IF(入力用シート!E131="","",入力用シート!E131)</f>
        <v/>
      </c>
      <c r="G93" s="103" t="s">
        <v>62</v>
      </c>
      <c r="H93" s="103" t="str">
        <f>IF(入力用シート!G131="","",入力用シート!G131)</f>
        <v/>
      </c>
      <c r="I93" s="103" t="s">
        <v>64</v>
      </c>
      <c r="J93" s="104" t="str">
        <f>IF(入力用シート!I131="","",入力用シート!I131)</f>
        <v/>
      </c>
      <c r="K93" s="57" t="s">
        <v>67</v>
      </c>
      <c r="L93" s="105" t="str">
        <f>IF(入力用シート!K131="","",入力用シート!K131)</f>
        <v/>
      </c>
      <c r="M93" s="58" t="s">
        <v>78</v>
      </c>
      <c r="O93" s="29" t="str">
        <f t="shared" si="1"/>
        <v/>
      </c>
      <c r="Q93" s="20"/>
      <c r="R93" s="20"/>
      <c r="S93" s="20"/>
      <c r="T93" s="20"/>
      <c r="U93" s="20"/>
      <c r="V93" s="20"/>
      <c r="W93" s="20"/>
      <c r="X93" s="20"/>
      <c r="Y93" s="20"/>
    </row>
    <row r="94" spans="3:25" ht="24" customHeight="1" thickBot="1">
      <c r="C94" s="56" t="s">
        <v>76</v>
      </c>
      <c r="D94" s="103" t="str">
        <f>IF(入力用シート!C132="","",入力用シート!C132)</f>
        <v/>
      </c>
      <c r="E94" s="103" t="s">
        <v>77</v>
      </c>
      <c r="F94" s="103" t="str">
        <f>IF(入力用シート!E132="","",入力用シート!E132)</f>
        <v/>
      </c>
      <c r="G94" s="103" t="s">
        <v>62</v>
      </c>
      <c r="H94" s="103" t="str">
        <f>IF(入力用シート!G132="","",入力用シート!G132)</f>
        <v/>
      </c>
      <c r="I94" s="103" t="s">
        <v>64</v>
      </c>
      <c r="J94" s="104" t="str">
        <f>IF(入力用シート!I132="","",入力用シート!I132)</f>
        <v/>
      </c>
      <c r="K94" s="57" t="s">
        <v>67</v>
      </c>
      <c r="L94" s="105" t="str">
        <f>IF(入力用シート!K132="","",入力用シート!K132)</f>
        <v/>
      </c>
      <c r="M94" s="58" t="s">
        <v>78</v>
      </c>
      <c r="O94" s="29" t="str">
        <f t="shared" si="1"/>
        <v/>
      </c>
      <c r="Q94" s="20"/>
      <c r="R94" s="20"/>
      <c r="S94" s="20"/>
      <c r="T94" s="20"/>
      <c r="U94" s="20"/>
      <c r="V94" s="20"/>
      <c r="W94" s="20"/>
      <c r="X94" s="20"/>
      <c r="Y94" s="20"/>
    </row>
    <row r="95" spans="3:25" ht="24" customHeight="1" thickBot="1">
      <c r="C95" s="56" t="s">
        <v>76</v>
      </c>
      <c r="D95" s="103" t="str">
        <f>IF(入力用シート!C133="","",入力用シート!C133)</f>
        <v/>
      </c>
      <c r="E95" s="103" t="s">
        <v>77</v>
      </c>
      <c r="F95" s="103" t="str">
        <f>IF(入力用シート!E133="","",入力用シート!E133)</f>
        <v/>
      </c>
      <c r="G95" s="103" t="s">
        <v>62</v>
      </c>
      <c r="H95" s="103" t="str">
        <f>IF(入力用シート!G133="","",入力用シート!G133)</f>
        <v/>
      </c>
      <c r="I95" s="103" t="s">
        <v>64</v>
      </c>
      <c r="J95" s="104" t="str">
        <f>IF(入力用シート!I133="","",入力用シート!I133)</f>
        <v/>
      </c>
      <c r="K95" s="57" t="s">
        <v>67</v>
      </c>
      <c r="L95" s="105" t="str">
        <f>IF(入力用シート!K133="","",入力用シート!K133)</f>
        <v/>
      </c>
      <c r="M95" s="58" t="s">
        <v>78</v>
      </c>
      <c r="O95" s="29" t="str">
        <f t="shared" si="1"/>
        <v/>
      </c>
      <c r="Q95" s="20"/>
      <c r="R95" s="20"/>
      <c r="S95" s="20"/>
      <c r="T95" s="20"/>
      <c r="U95" s="20"/>
      <c r="V95" s="20"/>
      <c r="W95" s="20"/>
      <c r="X95" s="20"/>
      <c r="Y95" s="20"/>
    </row>
    <row r="96" spans="3:25" ht="24" customHeight="1" thickBot="1">
      <c r="C96" s="56" t="s">
        <v>76</v>
      </c>
      <c r="D96" s="103" t="str">
        <f>IF(入力用シート!C134="","",入力用シート!C134)</f>
        <v/>
      </c>
      <c r="E96" s="103" t="s">
        <v>77</v>
      </c>
      <c r="F96" s="103" t="str">
        <f>IF(入力用シート!E134="","",入力用シート!E134)</f>
        <v/>
      </c>
      <c r="G96" s="103" t="s">
        <v>62</v>
      </c>
      <c r="H96" s="103" t="str">
        <f>IF(入力用シート!G134="","",入力用シート!G134)</f>
        <v/>
      </c>
      <c r="I96" s="103" t="s">
        <v>64</v>
      </c>
      <c r="J96" s="104" t="str">
        <f>IF(入力用シート!I134="","",入力用シート!I134)</f>
        <v/>
      </c>
      <c r="K96" s="57" t="s">
        <v>67</v>
      </c>
      <c r="L96" s="105" t="str">
        <f>IF(入力用シート!K134="","",入力用シート!K134)</f>
        <v/>
      </c>
      <c r="M96" s="58" t="s">
        <v>78</v>
      </c>
      <c r="O96" s="29" t="str">
        <f t="shared" si="1"/>
        <v/>
      </c>
      <c r="Q96" s="20"/>
      <c r="R96" s="20"/>
      <c r="S96" s="20"/>
      <c r="T96" s="20"/>
      <c r="U96" s="20"/>
      <c r="V96" s="20"/>
      <c r="W96" s="20"/>
      <c r="X96" s="20"/>
      <c r="Y96" s="20"/>
    </row>
    <row r="97" spans="3:25" ht="24" customHeight="1" thickBot="1">
      <c r="C97" s="56" t="s">
        <v>76</v>
      </c>
      <c r="D97" s="103" t="str">
        <f>IF(入力用シート!C135="","",入力用シート!C135)</f>
        <v/>
      </c>
      <c r="E97" s="103" t="s">
        <v>77</v>
      </c>
      <c r="F97" s="103" t="str">
        <f>IF(入力用シート!E135="","",入力用シート!E135)</f>
        <v/>
      </c>
      <c r="G97" s="103" t="s">
        <v>62</v>
      </c>
      <c r="H97" s="103" t="str">
        <f>IF(入力用シート!G135="","",入力用シート!G135)</f>
        <v/>
      </c>
      <c r="I97" s="103" t="s">
        <v>64</v>
      </c>
      <c r="J97" s="104" t="str">
        <f>IF(入力用シート!I135="","",入力用シート!I135)</f>
        <v/>
      </c>
      <c r="K97" s="57" t="s">
        <v>67</v>
      </c>
      <c r="L97" s="105" t="str">
        <f>IF(入力用シート!K135="","",入力用シート!K135)</f>
        <v/>
      </c>
      <c r="M97" s="58" t="s">
        <v>78</v>
      </c>
      <c r="O97" s="29" t="str">
        <f t="shared" si="1"/>
        <v/>
      </c>
      <c r="Q97" s="20"/>
      <c r="R97" s="20"/>
      <c r="S97" s="20"/>
      <c r="T97" s="20"/>
      <c r="U97" s="20"/>
      <c r="V97" s="20"/>
      <c r="W97" s="20"/>
      <c r="X97" s="20"/>
      <c r="Y97" s="20"/>
    </row>
    <row r="98" spans="3:25" ht="24" customHeight="1" thickBot="1">
      <c r="C98" s="56" t="s">
        <v>76</v>
      </c>
      <c r="D98" s="103" t="str">
        <f>IF(入力用シート!C136="","",入力用シート!C136)</f>
        <v/>
      </c>
      <c r="E98" s="103" t="s">
        <v>77</v>
      </c>
      <c r="F98" s="103" t="str">
        <f>IF(入力用シート!E136="","",入力用シート!E136)</f>
        <v/>
      </c>
      <c r="G98" s="103" t="s">
        <v>62</v>
      </c>
      <c r="H98" s="103" t="str">
        <f>IF(入力用シート!G136="","",入力用シート!G136)</f>
        <v/>
      </c>
      <c r="I98" s="103" t="s">
        <v>64</v>
      </c>
      <c r="J98" s="104" t="str">
        <f>IF(入力用シート!I136="","",入力用シート!I136)</f>
        <v/>
      </c>
      <c r="K98" s="57" t="s">
        <v>67</v>
      </c>
      <c r="L98" s="105" t="str">
        <f>IF(入力用シート!K136="","",入力用シート!K136)</f>
        <v/>
      </c>
      <c r="M98" s="58" t="s">
        <v>78</v>
      </c>
      <c r="O98" s="29" t="str">
        <f t="shared" si="1"/>
        <v/>
      </c>
      <c r="Q98" s="20"/>
      <c r="R98" s="20"/>
      <c r="S98" s="20"/>
      <c r="T98" s="20"/>
      <c r="U98" s="20"/>
      <c r="V98" s="20"/>
      <c r="W98" s="20"/>
      <c r="X98" s="20"/>
      <c r="Y98" s="20"/>
    </row>
    <row r="99" spans="3:25" ht="24" customHeight="1" thickBot="1">
      <c r="C99" s="56" t="s">
        <v>76</v>
      </c>
      <c r="D99" s="103" t="str">
        <f>IF(入力用シート!C137="","",入力用シート!C137)</f>
        <v/>
      </c>
      <c r="E99" s="103" t="s">
        <v>77</v>
      </c>
      <c r="F99" s="103" t="str">
        <f>IF(入力用シート!E137="","",入力用シート!E137)</f>
        <v/>
      </c>
      <c r="G99" s="103" t="s">
        <v>62</v>
      </c>
      <c r="H99" s="103" t="str">
        <f>IF(入力用シート!G137="","",入力用シート!G137)</f>
        <v/>
      </c>
      <c r="I99" s="103" t="s">
        <v>64</v>
      </c>
      <c r="J99" s="104" t="str">
        <f>IF(入力用シート!I137="","",入力用シート!I137)</f>
        <v/>
      </c>
      <c r="K99" s="57" t="s">
        <v>67</v>
      </c>
      <c r="L99" s="105" t="str">
        <f>IF(入力用シート!K137="","",入力用シート!K137)</f>
        <v/>
      </c>
      <c r="M99" s="58" t="s">
        <v>78</v>
      </c>
      <c r="O99" s="29" t="str">
        <f t="shared" si="1"/>
        <v/>
      </c>
      <c r="Q99" s="20"/>
      <c r="R99" s="20"/>
      <c r="S99" s="20"/>
      <c r="T99" s="20"/>
      <c r="U99" s="20"/>
      <c r="V99" s="20"/>
      <c r="W99" s="20"/>
      <c r="X99" s="20"/>
      <c r="Y99" s="20"/>
    </row>
    <row r="100" spans="3:25" ht="24" customHeight="1" thickBot="1">
      <c r="C100" s="56" t="s">
        <v>76</v>
      </c>
      <c r="D100" s="103" t="str">
        <f>IF(入力用シート!C138="","",入力用シート!C138)</f>
        <v/>
      </c>
      <c r="E100" s="103" t="s">
        <v>77</v>
      </c>
      <c r="F100" s="103" t="str">
        <f>IF(入力用シート!E138="","",入力用シート!E138)</f>
        <v/>
      </c>
      <c r="G100" s="103" t="s">
        <v>62</v>
      </c>
      <c r="H100" s="103" t="str">
        <f>IF(入力用シート!G138="","",入力用シート!G138)</f>
        <v/>
      </c>
      <c r="I100" s="103" t="s">
        <v>64</v>
      </c>
      <c r="J100" s="104" t="str">
        <f>IF(入力用シート!I138="","",入力用シート!I138)</f>
        <v/>
      </c>
      <c r="K100" s="57" t="s">
        <v>67</v>
      </c>
      <c r="L100" s="105" t="str">
        <f>IF(入力用シート!K138="","",入力用シート!K138)</f>
        <v/>
      </c>
      <c r="M100" s="58" t="s">
        <v>78</v>
      </c>
      <c r="O100" s="29" t="str">
        <f t="shared" si="1"/>
        <v/>
      </c>
      <c r="Q100" s="20"/>
      <c r="R100" s="20"/>
      <c r="S100" s="20"/>
      <c r="T100" s="20"/>
      <c r="U100" s="20"/>
      <c r="V100" s="20"/>
      <c r="W100" s="20"/>
      <c r="X100" s="20"/>
      <c r="Y100" s="20"/>
    </row>
    <row r="101" spans="3:25" ht="24" customHeight="1" thickBot="1">
      <c r="C101" s="56" t="s">
        <v>76</v>
      </c>
      <c r="D101" s="103" t="str">
        <f>IF(入力用シート!C139="","",入力用シート!C139)</f>
        <v/>
      </c>
      <c r="E101" s="103" t="s">
        <v>77</v>
      </c>
      <c r="F101" s="103" t="str">
        <f>IF(入力用シート!E139="","",入力用シート!E139)</f>
        <v/>
      </c>
      <c r="G101" s="103" t="s">
        <v>62</v>
      </c>
      <c r="H101" s="103" t="str">
        <f>IF(入力用シート!G139="","",入力用シート!G139)</f>
        <v/>
      </c>
      <c r="I101" s="103" t="s">
        <v>64</v>
      </c>
      <c r="J101" s="104" t="str">
        <f>IF(入力用シート!I139="","",入力用シート!I139)</f>
        <v/>
      </c>
      <c r="K101" s="57" t="s">
        <v>67</v>
      </c>
      <c r="L101" s="105" t="str">
        <f>IF(入力用シート!K139="","",入力用シート!K139)</f>
        <v/>
      </c>
      <c r="M101" s="58" t="s">
        <v>78</v>
      </c>
      <c r="O101" s="29" t="str">
        <f t="shared" si="1"/>
        <v/>
      </c>
      <c r="Q101" s="20"/>
      <c r="R101" s="20"/>
      <c r="S101" s="20"/>
      <c r="T101" s="20"/>
      <c r="U101" s="20"/>
      <c r="V101" s="20"/>
      <c r="W101" s="20"/>
      <c r="X101" s="20"/>
      <c r="Y101" s="20"/>
    </row>
    <row r="102" spans="3:25" ht="24" customHeight="1" thickBot="1">
      <c r="C102" s="56" t="s">
        <v>76</v>
      </c>
      <c r="D102" s="103" t="str">
        <f>IF(入力用シート!C140="","",入力用シート!C140)</f>
        <v/>
      </c>
      <c r="E102" s="103" t="s">
        <v>77</v>
      </c>
      <c r="F102" s="103" t="str">
        <f>IF(入力用シート!E140="","",入力用シート!E140)</f>
        <v/>
      </c>
      <c r="G102" s="103" t="s">
        <v>62</v>
      </c>
      <c r="H102" s="103" t="str">
        <f>IF(入力用シート!G140="","",入力用シート!G140)</f>
        <v/>
      </c>
      <c r="I102" s="103" t="s">
        <v>64</v>
      </c>
      <c r="J102" s="104" t="str">
        <f>IF(入力用シート!I140="","",入力用シート!I140)</f>
        <v/>
      </c>
      <c r="K102" s="57" t="s">
        <v>67</v>
      </c>
      <c r="L102" s="105" t="str">
        <f>IF(入力用シート!K140="","",入力用シート!K140)</f>
        <v/>
      </c>
      <c r="M102" s="58" t="s">
        <v>78</v>
      </c>
      <c r="O102" s="29" t="str">
        <f t="shared" si="1"/>
        <v/>
      </c>
      <c r="Q102" s="20"/>
      <c r="R102" s="20"/>
      <c r="S102" s="20"/>
      <c r="T102" s="20"/>
      <c r="U102" s="20"/>
      <c r="V102" s="20"/>
      <c r="W102" s="20"/>
      <c r="X102" s="20"/>
      <c r="Y102" s="20"/>
    </row>
    <row r="103" spans="3:25" ht="24" customHeight="1" thickBot="1">
      <c r="C103" s="56" t="s">
        <v>76</v>
      </c>
      <c r="D103" s="103" t="str">
        <f>IF(入力用シート!C141="","",入力用シート!C141)</f>
        <v/>
      </c>
      <c r="E103" s="103" t="s">
        <v>77</v>
      </c>
      <c r="F103" s="103" t="str">
        <f>IF(入力用シート!E141="","",入力用シート!E141)</f>
        <v/>
      </c>
      <c r="G103" s="103" t="s">
        <v>62</v>
      </c>
      <c r="H103" s="103" t="str">
        <f>IF(入力用シート!G141="","",入力用シート!G141)</f>
        <v/>
      </c>
      <c r="I103" s="103" t="s">
        <v>64</v>
      </c>
      <c r="J103" s="104" t="str">
        <f>IF(入力用シート!I141="","",入力用シート!I141)</f>
        <v/>
      </c>
      <c r="K103" s="57" t="s">
        <v>67</v>
      </c>
      <c r="L103" s="105" t="str">
        <f>IF(入力用シート!K141="","",入力用シート!K141)</f>
        <v/>
      </c>
      <c r="M103" s="58" t="s">
        <v>78</v>
      </c>
      <c r="O103" s="29" t="str">
        <f t="shared" si="1"/>
        <v/>
      </c>
      <c r="Q103" s="20"/>
      <c r="R103" s="20"/>
      <c r="S103" s="20"/>
      <c r="T103" s="20"/>
      <c r="U103" s="20"/>
      <c r="V103" s="20"/>
      <c r="W103" s="20"/>
      <c r="X103" s="20"/>
      <c r="Y103" s="20"/>
    </row>
    <row r="104" spans="3:25" ht="24" customHeight="1" thickBot="1">
      <c r="C104" s="56" t="s">
        <v>76</v>
      </c>
      <c r="D104" s="103" t="str">
        <f>IF(入力用シート!C142="","",入力用シート!C142)</f>
        <v/>
      </c>
      <c r="E104" s="103" t="s">
        <v>77</v>
      </c>
      <c r="F104" s="103" t="str">
        <f>IF(入力用シート!E142="","",入力用シート!E142)</f>
        <v/>
      </c>
      <c r="G104" s="103" t="s">
        <v>62</v>
      </c>
      <c r="H104" s="103" t="str">
        <f>IF(入力用シート!G142="","",入力用シート!G142)</f>
        <v/>
      </c>
      <c r="I104" s="103" t="s">
        <v>64</v>
      </c>
      <c r="J104" s="104" t="str">
        <f>IF(入力用シート!I142="","",入力用シート!I142)</f>
        <v/>
      </c>
      <c r="K104" s="57" t="s">
        <v>67</v>
      </c>
      <c r="L104" s="105" t="str">
        <f>IF(入力用シート!K142="","",入力用シート!K142)</f>
        <v/>
      </c>
      <c r="M104" s="58" t="s">
        <v>78</v>
      </c>
      <c r="O104" s="29" t="str">
        <f t="shared" si="1"/>
        <v/>
      </c>
      <c r="Q104" s="20"/>
      <c r="R104" s="20"/>
      <c r="S104" s="20"/>
      <c r="T104" s="20"/>
      <c r="U104" s="20"/>
      <c r="V104" s="20"/>
      <c r="W104" s="20"/>
      <c r="X104" s="20"/>
      <c r="Y104" s="20"/>
    </row>
    <row r="105" spans="3:25" s="29" customFormat="1" ht="24" customHeight="1" thickBot="1">
      <c r="C105" s="56" t="s">
        <v>76</v>
      </c>
      <c r="D105" s="103" t="str">
        <f>IF(入力用シート!C143="","",入力用シート!C143)</f>
        <v/>
      </c>
      <c r="E105" s="103" t="s">
        <v>77</v>
      </c>
      <c r="F105" s="103" t="str">
        <f>IF(入力用シート!E143="","",入力用シート!E143)</f>
        <v/>
      </c>
      <c r="G105" s="103" t="s">
        <v>62</v>
      </c>
      <c r="H105" s="103" t="str">
        <f>IF(入力用シート!G143="","",入力用シート!G143)</f>
        <v/>
      </c>
      <c r="I105" s="103" t="s">
        <v>64</v>
      </c>
      <c r="J105" s="104" t="str">
        <f>IF(入力用シート!I143="","",入力用シート!I143)</f>
        <v/>
      </c>
      <c r="K105" s="57" t="s">
        <v>67</v>
      </c>
      <c r="L105" s="105" t="str">
        <f>IF(入力用シート!K143="","",入力用シート!K143)</f>
        <v/>
      </c>
      <c r="M105" s="58" t="s">
        <v>78</v>
      </c>
      <c r="O105" s="29" t="str">
        <f t="shared" si="1"/>
        <v/>
      </c>
      <c r="Q105" s="20"/>
      <c r="R105" s="20"/>
      <c r="S105" s="20"/>
      <c r="T105" s="20"/>
      <c r="U105" s="20"/>
      <c r="V105" s="20"/>
      <c r="W105" s="20"/>
      <c r="X105" s="20"/>
      <c r="Y105" s="20"/>
    </row>
    <row r="106" spans="3:25" ht="24" customHeight="1" thickBot="1">
      <c r="C106" s="56" t="s">
        <v>76</v>
      </c>
      <c r="D106" s="103" t="str">
        <f>IF(入力用シート!C144="","",入力用シート!C144)</f>
        <v/>
      </c>
      <c r="E106" s="103" t="s">
        <v>77</v>
      </c>
      <c r="F106" s="103" t="str">
        <f>IF(入力用シート!E144="","",入力用シート!E144)</f>
        <v/>
      </c>
      <c r="G106" s="103" t="s">
        <v>62</v>
      </c>
      <c r="H106" s="103" t="str">
        <f>IF(入力用シート!G144="","",入力用シート!G144)</f>
        <v/>
      </c>
      <c r="I106" s="103" t="s">
        <v>64</v>
      </c>
      <c r="J106" s="104" t="str">
        <f>IF(入力用シート!I144="","",入力用シート!I144)</f>
        <v/>
      </c>
      <c r="K106" s="57" t="s">
        <v>67</v>
      </c>
      <c r="L106" s="105" t="str">
        <f>IF(入力用シート!K144="","",入力用シート!K144)</f>
        <v/>
      </c>
      <c r="M106" s="58" t="s">
        <v>78</v>
      </c>
      <c r="O106" s="29" t="str">
        <f t="shared" si="1"/>
        <v/>
      </c>
      <c r="Q106" s="20"/>
      <c r="R106" s="20"/>
      <c r="S106" s="20"/>
      <c r="T106" s="20"/>
      <c r="U106" s="20"/>
      <c r="V106" s="20"/>
      <c r="W106" s="20"/>
      <c r="X106" s="20"/>
      <c r="Y106" s="20"/>
    </row>
    <row r="107" spans="3:25" ht="24" customHeight="1" thickBot="1">
      <c r="C107" s="56" t="s">
        <v>76</v>
      </c>
      <c r="D107" s="103" t="str">
        <f>IF(入力用シート!C145="","",入力用シート!C145)</f>
        <v/>
      </c>
      <c r="E107" s="103" t="s">
        <v>77</v>
      </c>
      <c r="F107" s="103" t="str">
        <f>IF(入力用シート!E145="","",入力用シート!E145)</f>
        <v/>
      </c>
      <c r="G107" s="103" t="s">
        <v>62</v>
      </c>
      <c r="H107" s="103" t="str">
        <f>IF(入力用シート!G145="","",入力用シート!G145)</f>
        <v/>
      </c>
      <c r="I107" s="103" t="s">
        <v>64</v>
      </c>
      <c r="J107" s="104" t="str">
        <f>IF(入力用シート!I145="","",入力用シート!I145)</f>
        <v/>
      </c>
      <c r="K107" s="57" t="s">
        <v>67</v>
      </c>
      <c r="L107" s="105" t="str">
        <f>IF(入力用シート!K145="","",入力用シート!K145)</f>
        <v/>
      </c>
      <c r="M107" s="58" t="s">
        <v>78</v>
      </c>
      <c r="O107" s="29" t="str">
        <f t="shared" si="1"/>
        <v/>
      </c>
      <c r="Q107" s="20"/>
      <c r="R107" s="20"/>
      <c r="S107" s="20"/>
      <c r="T107" s="20"/>
      <c r="U107" s="20"/>
      <c r="V107" s="20"/>
      <c r="W107" s="20"/>
      <c r="X107" s="20"/>
      <c r="Y107" s="20"/>
    </row>
    <row r="108" spans="3:25" ht="24" customHeight="1" thickBot="1">
      <c r="C108" s="56" t="s">
        <v>76</v>
      </c>
      <c r="D108" s="103" t="str">
        <f>IF(入力用シート!C146="","",入力用シート!C146)</f>
        <v/>
      </c>
      <c r="E108" s="103" t="s">
        <v>77</v>
      </c>
      <c r="F108" s="103" t="str">
        <f>IF(入力用シート!E146="","",入力用シート!E146)</f>
        <v/>
      </c>
      <c r="G108" s="103" t="s">
        <v>62</v>
      </c>
      <c r="H108" s="103" t="str">
        <f>IF(入力用シート!G146="","",入力用シート!G146)</f>
        <v/>
      </c>
      <c r="I108" s="103" t="s">
        <v>64</v>
      </c>
      <c r="J108" s="104" t="str">
        <f>IF(入力用シート!I146="","",入力用シート!I146)</f>
        <v/>
      </c>
      <c r="K108" s="57" t="s">
        <v>67</v>
      </c>
      <c r="L108" s="105" t="str">
        <f>IF(入力用シート!K146="","",入力用シート!K146)</f>
        <v/>
      </c>
      <c r="M108" s="58" t="s">
        <v>78</v>
      </c>
      <c r="O108" s="29" t="str">
        <f t="shared" si="1"/>
        <v/>
      </c>
      <c r="Q108" s="20"/>
      <c r="R108" s="20"/>
      <c r="S108" s="20"/>
      <c r="T108" s="20"/>
      <c r="U108" s="20"/>
      <c r="V108" s="20"/>
      <c r="W108" s="20"/>
      <c r="X108" s="20"/>
      <c r="Y108" s="20"/>
    </row>
    <row r="109" spans="3:25" ht="24" customHeight="1" thickBot="1">
      <c r="C109" s="56" t="s">
        <v>76</v>
      </c>
      <c r="D109" s="103" t="str">
        <f>IF(入力用シート!C147="","",入力用シート!C147)</f>
        <v/>
      </c>
      <c r="E109" s="103" t="s">
        <v>77</v>
      </c>
      <c r="F109" s="103" t="str">
        <f>IF(入力用シート!E147="","",入力用シート!E147)</f>
        <v/>
      </c>
      <c r="G109" s="103" t="s">
        <v>62</v>
      </c>
      <c r="H109" s="103" t="str">
        <f>IF(入力用シート!G147="","",入力用シート!G147)</f>
        <v/>
      </c>
      <c r="I109" s="103" t="s">
        <v>64</v>
      </c>
      <c r="J109" s="104" t="str">
        <f>IF(入力用シート!I147="","",入力用シート!I147)</f>
        <v/>
      </c>
      <c r="K109" s="57" t="s">
        <v>67</v>
      </c>
      <c r="L109" s="105" t="str">
        <f>IF(入力用シート!K147="","",入力用シート!K147)</f>
        <v/>
      </c>
      <c r="M109" s="58" t="s">
        <v>78</v>
      </c>
      <c r="O109" s="29" t="str">
        <f t="shared" si="1"/>
        <v/>
      </c>
      <c r="Q109" s="20"/>
      <c r="R109" s="20"/>
      <c r="S109" s="20"/>
      <c r="T109" s="20"/>
      <c r="U109" s="20"/>
      <c r="V109" s="20"/>
      <c r="W109" s="20"/>
      <c r="X109" s="20"/>
      <c r="Y109" s="20"/>
    </row>
    <row r="110" spans="3:25" ht="24" customHeight="1" thickBot="1">
      <c r="C110" s="56" t="s">
        <v>76</v>
      </c>
      <c r="D110" s="103" t="str">
        <f>IF(入力用シート!C148="","",入力用シート!C148)</f>
        <v/>
      </c>
      <c r="E110" s="103" t="s">
        <v>77</v>
      </c>
      <c r="F110" s="103" t="str">
        <f>IF(入力用シート!E148="","",入力用シート!E148)</f>
        <v/>
      </c>
      <c r="G110" s="103" t="s">
        <v>62</v>
      </c>
      <c r="H110" s="103" t="str">
        <f>IF(入力用シート!G148="","",入力用シート!G148)</f>
        <v/>
      </c>
      <c r="I110" s="103" t="s">
        <v>64</v>
      </c>
      <c r="J110" s="104" t="str">
        <f>IF(入力用シート!I148="","",入力用シート!I148)</f>
        <v/>
      </c>
      <c r="K110" s="57" t="s">
        <v>67</v>
      </c>
      <c r="L110" s="105" t="str">
        <f>IF(入力用シート!K148="","",入力用シート!K148)</f>
        <v/>
      </c>
      <c r="M110" s="58" t="s">
        <v>78</v>
      </c>
      <c r="O110" s="29" t="str">
        <f t="shared" si="1"/>
        <v/>
      </c>
      <c r="Q110" s="20"/>
      <c r="R110" s="20"/>
      <c r="S110" s="20"/>
      <c r="T110" s="20"/>
      <c r="U110" s="20"/>
      <c r="V110" s="20"/>
      <c r="W110" s="20"/>
      <c r="X110" s="20"/>
      <c r="Y110" s="20"/>
    </row>
    <row r="111" spans="3:25" ht="24" customHeight="1" thickBot="1">
      <c r="C111" s="56" t="s">
        <v>76</v>
      </c>
      <c r="D111" s="103" t="str">
        <f>IF(入力用シート!C149="","",入力用シート!C149)</f>
        <v/>
      </c>
      <c r="E111" s="103" t="s">
        <v>77</v>
      </c>
      <c r="F111" s="103" t="str">
        <f>IF(入力用シート!E149="","",入力用シート!E149)</f>
        <v/>
      </c>
      <c r="G111" s="103" t="s">
        <v>62</v>
      </c>
      <c r="H111" s="103" t="str">
        <f>IF(入力用シート!G149="","",入力用シート!G149)</f>
        <v/>
      </c>
      <c r="I111" s="103" t="s">
        <v>64</v>
      </c>
      <c r="J111" s="104" t="str">
        <f>IF(入力用シート!I149="","",入力用シート!I149)</f>
        <v/>
      </c>
      <c r="K111" s="57" t="s">
        <v>67</v>
      </c>
      <c r="L111" s="105" t="str">
        <f>IF(入力用シート!K149="","",入力用シート!K149)</f>
        <v/>
      </c>
      <c r="M111" s="58" t="s">
        <v>78</v>
      </c>
      <c r="O111" s="29" t="str">
        <f t="shared" si="1"/>
        <v/>
      </c>
      <c r="Q111" s="20"/>
      <c r="R111" s="20"/>
      <c r="S111" s="20"/>
      <c r="T111" s="20"/>
      <c r="U111" s="20"/>
      <c r="V111" s="20"/>
      <c r="W111" s="20"/>
      <c r="X111" s="20"/>
      <c r="Y111" s="20"/>
    </row>
    <row r="112" spans="3:25" ht="24" customHeight="1" thickBot="1">
      <c r="C112" s="56" t="s">
        <v>76</v>
      </c>
      <c r="D112" s="103" t="str">
        <f>IF(入力用シート!C150="","",入力用シート!C150)</f>
        <v/>
      </c>
      <c r="E112" s="103" t="s">
        <v>77</v>
      </c>
      <c r="F112" s="103" t="str">
        <f>IF(入力用シート!E150="","",入力用シート!E150)</f>
        <v/>
      </c>
      <c r="G112" s="103" t="s">
        <v>62</v>
      </c>
      <c r="H112" s="103" t="str">
        <f>IF(入力用シート!G150="","",入力用シート!G150)</f>
        <v/>
      </c>
      <c r="I112" s="103" t="s">
        <v>64</v>
      </c>
      <c r="J112" s="104" t="str">
        <f>IF(入力用シート!I150="","",入力用シート!I150)</f>
        <v/>
      </c>
      <c r="K112" s="57" t="s">
        <v>67</v>
      </c>
      <c r="L112" s="105" t="str">
        <f>IF(入力用シート!K150="","",入力用シート!K150)</f>
        <v/>
      </c>
      <c r="M112" s="58" t="s">
        <v>78</v>
      </c>
      <c r="O112" s="29" t="str">
        <f t="shared" si="1"/>
        <v/>
      </c>
      <c r="Q112" s="20"/>
      <c r="R112" s="20"/>
      <c r="S112" s="20"/>
      <c r="T112" s="20"/>
      <c r="U112" s="20"/>
      <c r="V112" s="20"/>
      <c r="W112" s="20"/>
      <c r="X112" s="20"/>
      <c r="Y112" s="20"/>
    </row>
    <row r="113" spans="3:25" ht="24" customHeight="1" thickBot="1">
      <c r="C113" s="56" t="s">
        <v>76</v>
      </c>
      <c r="D113" s="103" t="str">
        <f>IF(入力用シート!C151="","",入力用シート!C151)</f>
        <v/>
      </c>
      <c r="E113" s="103" t="s">
        <v>77</v>
      </c>
      <c r="F113" s="103" t="str">
        <f>IF(入力用シート!E151="","",入力用シート!E151)</f>
        <v/>
      </c>
      <c r="G113" s="103" t="s">
        <v>62</v>
      </c>
      <c r="H113" s="103" t="str">
        <f>IF(入力用シート!G151="","",入力用シート!G151)</f>
        <v/>
      </c>
      <c r="I113" s="103" t="s">
        <v>64</v>
      </c>
      <c r="J113" s="104" t="str">
        <f>IF(入力用シート!I151="","",入力用シート!I151)</f>
        <v/>
      </c>
      <c r="K113" s="57" t="s">
        <v>67</v>
      </c>
      <c r="L113" s="105" t="str">
        <f>IF(入力用シート!K151="","",入力用シート!K151)</f>
        <v/>
      </c>
      <c r="M113" s="58" t="s">
        <v>78</v>
      </c>
      <c r="O113" s="29" t="str">
        <f t="shared" si="1"/>
        <v/>
      </c>
      <c r="Q113" s="20"/>
      <c r="R113" s="20"/>
      <c r="S113" s="20"/>
      <c r="T113" s="20"/>
      <c r="U113" s="20"/>
      <c r="V113" s="20"/>
      <c r="W113" s="20"/>
      <c r="X113" s="20"/>
      <c r="Y113" s="20"/>
    </row>
    <row r="114" spans="3:25" ht="24" customHeight="1" thickBot="1">
      <c r="C114" s="56" t="s">
        <v>76</v>
      </c>
      <c r="D114" s="103" t="str">
        <f>IF(入力用シート!C152="","",入力用シート!C152)</f>
        <v/>
      </c>
      <c r="E114" s="103" t="s">
        <v>77</v>
      </c>
      <c r="F114" s="103" t="str">
        <f>IF(入力用シート!E152="","",入力用シート!E152)</f>
        <v/>
      </c>
      <c r="G114" s="103" t="s">
        <v>62</v>
      </c>
      <c r="H114" s="103" t="str">
        <f>IF(入力用シート!G152="","",入力用シート!G152)</f>
        <v/>
      </c>
      <c r="I114" s="103" t="s">
        <v>64</v>
      </c>
      <c r="J114" s="104" t="str">
        <f>IF(入力用シート!I152="","",入力用シート!I152)</f>
        <v/>
      </c>
      <c r="K114" s="57" t="s">
        <v>67</v>
      </c>
      <c r="L114" s="105" t="str">
        <f>IF(入力用シート!K152="","",入力用シート!K152)</f>
        <v/>
      </c>
      <c r="M114" s="58" t="s">
        <v>78</v>
      </c>
      <c r="O114" s="29" t="str">
        <f t="shared" si="1"/>
        <v/>
      </c>
      <c r="Q114" s="20"/>
      <c r="R114" s="20"/>
      <c r="S114" s="20"/>
      <c r="T114" s="20"/>
      <c r="U114" s="20"/>
      <c r="V114" s="20"/>
      <c r="W114" s="20"/>
      <c r="X114" s="20"/>
      <c r="Y114" s="20"/>
    </row>
    <row r="115" spans="3:25" ht="24" customHeight="1" thickBot="1">
      <c r="C115" s="56" t="s">
        <v>76</v>
      </c>
      <c r="D115" s="103" t="str">
        <f>IF(入力用シート!C153="","",入力用シート!C153)</f>
        <v/>
      </c>
      <c r="E115" s="103" t="s">
        <v>77</v>
      </c>
      <c r="F115" s="103" t="str">
        <f>IF(入力用シート!E153="","",入力用シート!E153)</f>
        <v/>
      </c>
      <c r="G115" s="103" t="s">
        <v>62</v>
      </c>
      <c r="H115" s="103" t="str">
        <f>IF(入力用シート!G153="","",入力用シート!G153)</f>
        <v/>
      </c>
      <c r="I115" s="103" t="s">
        <v>64</v>
      </c>
      <c r="J115" s="104" t="str">
        <f>IF(入力用シート!I153="","",入力用シート!I153)</f>
        <v/>
      </c>
      <c r="K115" s="57" t="s">
        <v>67</v>
      </c>
      <c r="L115" s="105" t="str">
        <f>IF(入力用シート!K153="","",入力用シート!K153)</f>
        <v/>
      </c>
      <c r="M115" s="58" t="s">
        <v>78</v>
      </c>
      <c r="O115" s="29" t="str">
        <f t="shared" si="1"/>
        <v/>
      </c>
      <c r="Q115" s="20"/>
      <c r="R115" s="20"/>
      <c r="S115" s="20"/>
      <c r="T115" s="20"/>
      <c r="U115" s="20"/>
      <c r="V115" s="20"/>
      <c r="W115" s="20"/>
      <c r="X115" s="20"/>
      <c r="Y115" s="20"/>
    </row>
    <row r="116" spans="3:25" ht="24" customHeight="1" thickBot="1">
      <c r="C116" s="56" t="s">
        <v>76</v>
      </c>
      <c r="D116" s="103" t="str">
        <f>IF(入力用シート!C154="","",入力用シート!C154)</f>
        <v/>
      </c>
      <c r="E116" s="103" t="s">
        <v>77</v>
      </c>
      <c r="F116" s="103" t="str">
        <f>IF(入力用シート!E154="","",入力用シート!E154)</f>
        <v/>
      </c>
      <c r="G116" s="103" t="s">
        <v>62</v>
      </c>
      <c r="H116" s="103" t="str">
        <f>IF(入力用シート!G154="","",入力用シート!G154)</f>
        <v/>
      </c>
      <c r="I116" s="103" t="s">
        <v>64</v>
      </c>
      <c r="J116" s="104" t="str">
        <f>IF(入力用シート!I154="","",入力用シート!I154)</f>
        <v/>
      </c>
      <c r="K116" s="57" t="s">
        <v>67</v>
      </c>
      <c r="L116" s="105" t="str">
        <f>IF(入力用シート!K154="","",入力用シート!K154)</f>
        <v/>
      </c>
      <c r="M116" s="58" t="s">
        <v>78</v>
      </c>
      <c r="O116" s="29" t="str">
        <f t="shared" si="1"/>
        <v/>
      </c>
      <c r="Q116" s="20"/>
      <c r="R116" s="20"/>
      <c r="S116" s="20"/>
      <c r="T116" s="20"/>
      <c r="U116" s="20"/>
      <c r="V116" s="20"/>
      <c r="W116" s="20"/>
      <c r="X116" s="20"/>
      <c r="Y116" s="20"/>
    </row>
    <row r="117" spans="3:25" ht="24" customHeight="1" thickBot="1">
      <c r="C117" s="56" t="s">
        <v>76</v>
      </c>
      <c r="D117" s="103" t="str">
        <f>IF(入力用シート!C155="","",入力用シート!C155)</f>
        <v/>
      </c>
      <c r="E117" s="103" t="s">
        <v>77</v>
      </c>
      <c r="F117" s="103" t="str">
        <f>IF(入力用シート!E155="","",入力用シート!E155)</f>
        <v/>
      </c>
      <c r="G117" s="103" t="s">
        <v>62</v>
      </c>
      <c r="H117" s="103" t="str">
        <f>IF(入力用シート!G155="","",入力用シート!G155)</f>
        <v/>
      </c>
      <c r="I117" s="103" t="s">
        <v>64</v>
      </c>
      <c r="J117" s="104" t="str">
        <f>IF(入力用シート!I155="","",入力用シート!I155)</f>
        <v/>
      </c>
      <c r="K117" s="57" t="s">
        <v>67</v>
      </c>
      <c r="L117" s="105" t="str">
        <f>IF(入力用シート!K155="","",入力用シート!K155)</f>
        <v/>
      </c>
      <c r="M117" s="58" t="s">
        <v>78</v>
      </c>
      <c r="O117" s="29" t="str">
        <f t="shared" si="1"/>
        <v/>
      </c>
      <c r="Q117" s="20"/>
      <c r="R117" s="20"/>
      <c r="S117" s="20"/>
      <c r="T117" s="20"/>
      <c r="U117" s="20"/>
      <c r="V117" s="20"/>
      <c r="W117" s="20"/>
      <c r="X117" s="20"/>
      <c r="Y117" s="20"/>
    </row>
    <row r="118" spans="3:25" ht="24" customHeight="1" thickBot="1">
      <c r="C118" s="56" t="s">
        <v>76</v>
      </c>
      <c r="D118" s="103" t="str">
        <f>IF(入力用シート!C156="","",入力用シート!C156)</f>
        <v/>
      </c>
      <c r="E118" s="103" t="s">
        <v>77</v>
      </c>
      <c r="F118" s="103" t="str">
        <f>IF(入力用シート!E156="","",入力用シート!E156)</f>
        <v/>
      </c>
      <c r="G118" s="103" t="s">
        <v>62</v>
      </c>
      <c r="H118" s="103" t="str">
        <f>IF(入力用シート!G156="","",入力用シート!G156)</f>
        <v/>
      </c>
      <c r="I118" s="103" t="s">
        <v>64</v>
      </c>
      <c r="J118" s="104" t="str">
        <f>IF(入力用シート!I156="","",入力用シート!I156)</f>
        <v/>
      </c>
      <c r="K118" s="57" t="s">
        <v>67</v>
      </c>
      <c r="L118" s="105" t="str">
        <f>IF(入力用シート!K156="","",入力用シート!K156)</f>
        <v/>
      </c>
      <c r="M118" s="58" t="s">
        <v>78</v>
      </c>
      <c r="O118" s="29" t="str">
        <f t="shared" si="1"/>
        <v/>
      </c>
      <c r="Q118" s="20"/>
      <c r="R118" s="20"/>
      <c r="S118" s="20"/>
      <c r="T118" s="20"/>
      <c r="U118" s="20"/>
      <c r="V118" s="20"/>
      <c r="W118" s="20"/>
      <c r="X118" s="20"/>
      <c r="Y118" s="20"/>
    </row>
    <row r="119" spans="3:25" ht="24" customHeight="1" thickBot="1">
      <c r="C119" s="56" t="s">
        <v>76</v>
      </c>
      <c r="D119" s="103" t="str">
        <f>IF(入力用シート!C157="","",入力用シート!C157)</f>
        <v/>
      </c>
      <c r="E119" s="103" t="s">
        <v>77</v>
      </c>
      <c r="F119" s="103" t="str">
        <f>IF(入力用シート!E157="","",入力用シート!E157)</f>
        <v/>
      </c>
      <c r="G119" s="103" t="s">
        <v>62</v>
      </c>
      <c r="H119" s="103" t="str">
        <f>IF(入力用シート!G157="","",入力用シート!G157)</f>
        <v/>
      </c>
      <c r="I119" s="103" t="s">
        <v>64</v>
      </c>
      <c r="J119" s="104" t="str">
        <f>IF(入力用シート!I157="","",入力用シート!I157)</f>
        <v/>
      </c>
      <c r="K119" s="57" t="s">
        <v>67</v>
      </c>
      <c r="L119" s="105" t="str">
        <f>IF(入力用シート!K157="","",入力用シート!K157)</f>
        <v/>
      </c>
      <c r="M119" s="58" t="s">
        <v>78</v>
      </c>
      <c r="O119" s="29" t="str">
        <f t="shared" si="1"/>
        <v/>
      </c>
      <c r="Q119" s="20"/>
      <c r="R119" s="20"/>
      <c r="S119" s="20"/>
      <c r="T119" s="20"/>
      <c r="U119" s="20"/>
      <c r="V119" s="20"/>
      <c r="W119" s="20"/>
      <c r="X119" s="20"/>
      <c r="Y119" s="20"/>
    </row>
    <row r="120" spans="3:25" ht="24" customHeight="1" thickBot="1">
      <c r="C120" s="56" t="s">
        <v>76</v>
      </c>
      <c r="D120" s="103" t="str">
        <f>IF(入力用シート!C158="","",入力用シート!C158)</f>
        <v/>
      </c>
      <c r="E120" s="103" t="s">
        <v>77</v>
      </c>
      <c r="F120" s="103" t="str">
        <f>IF(入力用シート!E158="","",入力用シート!E158)</f>
        <v/>
      </c>
      <c r="G120" s="103" t="s">
        <v>62</v>
      </c>
      <c r="H120" s="103" t="str">
        <f>IF(入力用シート!G158="","",入力用シート!G158)</f>
        <v/>
      </c>
      <c r="I120" s="103" t="s">
        <v>64</v>
      </c>
      <c r="J120" s="104" t="str">
        <f>IF(入力用シート!I158="","",入力用シート!I158)</f>
        <v/>
      </c>
      <c r="K120" s="57" t="s">
        <v>67</v>
      </c>
      <c r="L120" s="105" t="str">
        <f>IF(入力用シート!K158="","",入力用シート!K158)</f>
        <v/>
      </c>
      <c r="M120" s="58" t="s">
        <v>78</v>
      </c>
      <c r="O120" s="29" t="str">
        <f t="shared" si="1"/>
        <v/>
      </c>
      <c r="Q120" s="20"/>
      <c r="R120" s="20"/>
      <c r="S120" s="20"/>
      <c r="T120" s="20"/>
      <c r="U120" s="20"/>
      <c r="V120" s="20"/>
      <c r="W120" s="20"/>
      <c r="X120" s="20"/>
      <c r="Y120" s="20"/>
    </row>
    <row r="121" spans="3:25" ht="24" customHeight="1" thickBot="1">
      <c r="C121" s="56" t="s">
        <v>76</v>
      </c>
      <c r="D121" s="103" t="str">
        <f>IF(入力用シート!C159="","",入力用シート!C159)</f>
        <v/>
      </c>
      <c r="E121" s="103" t="s">
        <v>77</v>
      </c>
      <c r="F121" s="103" t="str">
        <f>IF(入力用シート!E159="","",入力用シート!E159)</f>
        <v/>
      </c>
      <c r="G121" s="103" t="s">
        <v>62</v>
      </c>
      <c r="H121" s="103" t="str">
        <f>IF(入力用シート!G159="","",入力用シート!G159)</f>
        <v/>
      </c>
      <c r="I121" s="103" t="s">
        <v>64</v>
      </c>
      <c r="J121" s="104" t="str">
        <f>IF(入力用シート!I159="","",入力用シート!I159)</f>
        <v/>
      </c>
      <c r="K121" s="57" t="s">
        <v>67</v>
      </c>
      <c r="L121" s="105" t="str">
        <f>IF(入力用シート!K159="","",入力用シート!K159)</f>
        <v/>
      </c>
      <c r="M121" s="58" t="s">
        <v>78</v>
      </c>
      <c r="O121" s="29" t="str">
        <f t="shared" si="1"/>
        <v/>
      </c>
      <c r="Q121" s="20"/>
      <c r="R121" s="20"/>
      <c r="S121" s="20"/>
      <c r="T121" s="20"/>
      <c r="U121" s="20"/>
      <c r="V121" s="20"/>
      <c r="W121" s="20"/>
      <c r="X121" s="20"/>
      <c r="Y121" s="20"/>
    </row>
    <row r="122" spans="3:25" ht="24" customHeight="1" thickBot="1">
      <c r="C122" s="56" t="s">
        <v>76</v>
      </c>
      <c r="D122" s="103" t="str">
        <f>IF(入力用シート!C160="","",入力用シート!C160)</f>
        <v/>
      </c>
      <c r="E122" s="103" t="s">
        <v>77</v>
      </c>
      <c r="F122" s="103" t="str">
        <f>IF(入力用シート!E160="","",入力用シート!E160)</f>
        <v/>
      </c>
      <c r="G122" s="103" t="s">
        <v>62</v>
      </c>
      <c r="H122" s="103" t="str">
        <f>IF(入力用シート!G160="","",入力用シート!G160)</f>
        <v/>
      </c>
      <c r="I122" s="103" t="s">
        <v>64</v>
      </c>
      <c r="J122" s="104" t="str">
        <f>IF(入力用シート!I160="","",入力用シート!I160)</f>
        <v/>
      </c>
      <c r="K122" s="57" t="s">
        <v>67</v>
      </c>
      <c r="L122" s="105" t="str">
        <f>IF(入力用シート!K160="","",入力用シート!K160)</f>
        <v/>
      </c>
      <c r="M122" s="58" t="s">
        <v>78</v>
      </c>
      <c r="O122" s="29" t="str">
        <f t="shared" si="1"/>
        <v/>
      </c>
      <c r="Q122" s="20"/>
      <c r="R122" s="20"/>
      <c r="S122" s="20"/>
      <c r="T122" s="20"/>
      <c r="U122" s="20"/>
      <c r="V122" s="20"/>
      <c r="W122" s="20"/>
      <c r="X122" s="20"/>
      <c r="Y122" s="20"/>
    </row>
    <row r="123" spans="3:25" ht="24" customHeight="1" thickBot="1">
      <c r="C123" s="56" t="s">
        <v>76</v>
      </c>
      <c r="D123" s="103" t="str">
        <f>IF(入力用シート!C161="","",入力用シート!C161)</f>
        <v/>
      </c>
      <c r="E123" s="103" t="s">
        <v>77</v>
      </c>
      <c r="F123" s="103" t="str">
        <f>IF(入力用シート!E161="","",入力用シート!E161)</f>
        <v/>
      </c>
      <c r="G123" s="103" t="s">
        <v>62</v>
      </c>
      <c r="H123" s="103" t="str">
        <f>IF(入力用シート!G161="","",入力用シート!G161)</f>
        <v/>
      </c>
      <c r="I123" s="103" t="s">
        <v>64</v>
      </c>
      <c r="J123" s="104" t="str">
        <f>IF(入力用シート!I161="","",入力用シート!I161)</f>
        <v/>
      </c>
      <c r="K123" s="57" t="s">
        <v>67</v>
      </c>
      <c r="L123" s="105" t="str">
        <f>IF(入力用シート!K161="","",入力用シート!K161)</f>
        <v/>
      </c>
      <c r="M123" s="58" t="s">
        <v>78</v>
      </c>
      <c r="O123" s="29" t="str">
        <f t="shared" si="1"/>
        <v/>
      </c>
      <c r="Q123" s="20"/>
      <c r="R123" s="20"/>
      <c r="S123" s="20"/>
      <c r="T123" s="20"/>
      <c r="U123" s="20"/>
      <c r="V123" s="20"/>
      <c r="W123" s="20"/>
      <c r="X123" s="20"/>
      <c r="Y123" s="20"/>
    </row>
    <row r="124" spans="3:25" ht="24" customHeight="1" thickBot="1">
      <c r="C124" s="56" t="s">
        <v>76</v>
      </c>
      <c r="D124" s="103" t="str">
        <f>IF(入力用シート!C162="","",入力用シート!C162)</f>
        <v/>
      </c>
      <c r="E124" s="103" t="s">
        <v>77</v>
      </c>
      <c r="F124" s="103" t="str">
        <f>IF(入力用シート!E162="","",入力用シート!E162)</f>
        <v/>
      </c>
      <c r="G124" s="103" t="s">
        <v>62</v>
      </c>
      <c r="H124" s="103" t="str">
        <f>IF(入力用シート!G162="","",入力用シート!G162)</f>
        <v/>
      </c>
      <c r="I124" s="103" t="s">
        <v>64</v>
      </c>
      <c r="J124" s="104" t="str">
        <f>IF(入力用シート!I162="","",入力用シート!I162)</f>
        <v/>
      </c>
      <c r="K124" s="57" t="s">
        <v>67</v>
      </c>
      <c r="L124" s="105" t="str">
        <f>IF(入力用シート!K162="","",入力用シート!K162)</f>
        <v/>
      </c>
      <c r="M124" s="58" t="s">
        <v>78</v>
      </c>
      <c r="O124" s="29" t="str">
        <f t="shared" si="1"/>
        <v/>
      </c>
      <c r="Q124" s="20"/>
      <c r="R124" s="20"/>
      <c r="S124" s="20"/>
      <c r="T124" s="20"/>
      <c r="U124" s="20"/>
      <c r="V124" s="20"/>
      <c r="W124" s="20"/>
      <c r="X124" s="20"/>
      <c r="Y124" s="20"/>
    </row>
    <row r="125" spans="3:25" s="29" customFormat="1" ht="24" customHeight="1" thickBot="1">
      <c r="C125" s="56" t="s">
        <v>76</v>
      </c>
      <c r="D125" s="103" t="str">
        <f>IF(入力用シート!C163="","",入力用シート!C163)</f>
        <v/>
      </c>
      <c r="E125" s="103" t="s">
        <v>77</v>
      </c>
      <c r="F125" s="103" t="str">
        <f>IF(入力用シート!E163="","",入力用シート!E163)</f>
        <v/>
      </c>
      <c r="G125" s="103" t="s">
        <v>62</v>
      </c>
      <c r="H125" s="103" t="str">
        <f>IF(入力用シート!G163="","",入力用シート!G163)</f>
        <v/>
      </c>
      <c r="I125" s="103" t="s">
        <v>64</v>
      </c>
      <c r="J125" s="104" t="str">
        <f>IF(入力用シート!I163="","",入力用シート!I163)</f>
        <v/>
      </c>
      <c r="K125" s="57" t="s">
        <v>67</v>
      </c>
      <c r="L125" s="105" t="str">
        <f>IF(入力用シート!K163="","",入力用シート!K163)</f>
        <v/>
      </c>
      <c r="M125" s="58" t="s">
        <v>78</v>
      </c>
      <c r="O125" s="29" t="str">
        <f t="shared" si="1"/>
        <v/>
      </c>
      <c r="Q125" s="20"/>
      <c r="R125" s="20"/>
      <c r="S125" s="20"/>
      <c r="T125" s="20"/>
      <c r="U125" s="20"/>
      <c r="V125" s="20"/>
      <c r="W125" s="20"/>
      <c r="X125" s="20"/>
      <c r="Y125" s="20"/>
    </row>
    <row r="126" spans="3:25" ht="24" customHeight="1" thickBot="1">
      <c r="C126" s="56" t="s">
        <v>76</v>
      </c>
      <c r="D126" s="103" t="str">
        <f>IF(入力用シート!C164="","",入力用シート!C164)</f>
        <v/>
      </c>
      <c r="E126" s="103" t="s">
        <v>77</v>
      </c>
      <c r="F126" s="103" t="str">
        <f>IF(入力用シート!E164="","",入力用シート!E164)</f>
        <v/>
      </c>
      <c r="G126" s="103" t="s">
        <v>62</v>
      </c>
      <c r="H126" s="103" t="str">
        <f>IF(入力用シート!G164="","",入力用シート!G164)</f>
        <v/>
      </c>
      <c r="I126" s="103" t="s">
        <v>64</v>
      </c>
      <c r="J126" s="104" t="str">
        <f>IF(入力用シート!I164="","",入力用シート!I164)</f>
        <v/>
      </c>
      <c r="K126" s="57" t="s">
        <v>67</v>
      </c>
      <c r="L126" s="105" t="str">
        <f>IF(入力用シート!K164="","",入力用シート!K164)</f>
        <v/>
      </c>
      <c r="M126" s="58" t="s">
        <v>78</v>
      </c>
      <c r="O126" s="29" t="str">
        <f t="shared" si="1"/>
        <v/>
      </c>
      <c r="Q126" s="20"/>
      <c r="R126" s="20"/>
      <c r="S126" s="20"/>
      <c r="T126" s="20"/>
      <c r="U126" s="20"/>
      <c r="V126" s="20"/>
      <c r="W126" s="20"/>
      <c r="X126" s="20"/>
      <c r="Y126" s="20"/>
    </row>
    <row r="127" spans="3:25" ht="24" customHeight="1" thickBot="1">
      <c r="C127" s="56" t="s">
        <v>76</v>
      </c>
      <c r="D127" s="103" t="str">
        <f>IF(入力用シート!C165="","",入力用シート!C165)</f>
        <v/>
      </c>
      <c r="E127" s="103" t="s">
        <v>77</v>
      </c>
      <c r="F127" s="103" t="str">
        <f>IF(入力用シート!E165="","",入力用シート!E165)</f>
        <v/>
      </c>
      <c r="G127" s="103" t="s">
        <v>62</v>
      </c>
      <c r="H127" s="103" t="str">
        <f>IF(入力用シート!G165="","",入力用シート!G165)</f>
        <v/>
      </c>
      <c r="I127" s="103" t="s">
        <v>64</v>
      </c>
      <c r="J127" s="104" t="str">
        <f>IF(入力用シート!I165="","",入力用シート!I165)</f>
        <v/>
      </c>
      <c r="K127" s="57" t="s">
        <v>67</v>
      </c>
      <c r="L127" s="105" t="str">
        <f>IF(入力用シート!K165="","",入力用シート!K165)</f>
        <v/>
      </c>
      <c r="M127" s="58" t="s">
        <v>78</v>
      </c>
      <c r="O127" s="29" t="str">
        <f t="shared" si="1"/>
        <v/>
      </c>
      <c r="Q127" s="20"/>
      <c r="R127" s="20"/>
      <c r="S127" s="20"/>
      <c r="T127" s="20"/>
      <c r="U127" s="20"/>
      <c r="V127" s="20"/>
      <c r="W127" s="20"/>
      <c r="X127" s="20"/>
      <c r="Y127" s="20"/>
    </row>
    <row r="128" spans="3:25" ht="24" customHeight="1" thickBot="1">
      <c r="C128" s="56" t="s">
        <v>76</v>
      </c>
      <c r="D128" s="103" t="str">
        <f>IF(入力用シート!C166="","",入力用シート!C166)</f>
        <v/>
      </c>
      <c r="E128" s="103" t="s">
        <v>77</v>
      </c>
      <c r="F128" s="103" t="str">
        <f>IF(入力用シート!E166="","",入力用シート!E166)</f>
        <v/>
      </c>
      <c r="G128" s="103" t="s">
        <v>62</v>
      </c>
      <c r="H128" s="103" t="str">
        <f>IF(入力用シート!G166="","",入力用シート!G166)</f>
        <v/>
      </c>
      <c r="I128" s="103" t="s">
        <v>64</v>
      </c>
      <c r="J128" s="104" t="str">
        <f>IF(入力用シート!I166="","",入力用シート!I166)</f>
        <v/>
      </c>
      <c r="K128" s="57" t="s">
        <v>67</v>
      </c>
      <c r="L128" s="105" t="str">
        <f>IF(入力用シート!K166="","",入力用シート!K166)</f>
        <v/>
      </c>
      <c r="M128" s="58" t="s">
        <v>78</v>
      </c>
      <c r="O128" s="29" t="str">
        <f t="shared" si="1"/>
        <v/>
      </c>
      <c r="Q128" s="20"/>
      <c r="R128" s="20"/>
      <c r="S128" s="20"/>
      <c r="T128" s="20"/>
      <c r="U128" s="20"/>
      <c r="V128" s="20"/>
      <c r="W128" s="20"/>
      <c r="X128" s="20"/>
      <c r="Y128" s="20"/>
    </row>
    <row r="129" spans="3:25" ht="24" customHeight="1" thickBot="1">
      <c r="C129" s="56" t="s">
        <v>76</v>
      </c>
      <c r="D129" s="103" t="str">
        <f>IF(入力用シート!C167="","",入力用シート!C167)</f>
        <v/>
      </c>
      <c r="E129" s="103" t="s">
        <v>77</v>
      </c>
      <c r="F129" s="103" t="str">
        <f>IF(入力用シート!E167="","",入力用シート!E167)</f>
        <v/>
      </c>
      <c r="G129" s="103" t="s">
        <v>62</v>
      </c>
      <c r="H129" s="103" t="str">
        <f>IF(入力用シート!G167="","",入力用シート!G167)</f>
        <v/>
      </c>
      <c r="I129" s="103" t="s">
        <v>64</v>
      </c>
      <c r="J129" s="104" t="str">
        <f>IF(入力用シート!I167="","",入力用シート!I167)</f>
        <v/>
      </c>
      <c r="K129" s="57" t="s">
        <v>67</v>
      </c>
      <c r="L129" s="105" t="str">
        <f>IF(入力用シート!K167="","",入力用シート!K167)</f>
        <v/>
      </c>
      <c r="M129" s="58" t="s">
        <v>78</v>
      </c>
      <c r="O129" s="29" t="str">
        <f t="shared" si="1"/>
        <v/>
      </c>
      <c r="Q129" s="20"/>
      <c r="R129" s="20"/>
      <c r="S129" s="20"/>
      <c r="T129" s="20"/>
      <c r="U129" s="20"/>
      <c r="V129" s="20"/>
      <c r="W129" s="20"/>
      <c r="X129" s="20"/>
      <c r="Y129" s="20"/>
    </row>
    <row r="130" spans="3:25" ht="24" customHeight="1" thickBot="1">
      <c r="C130" s="56" t="s">
        <v>76</v>
      </c>
      <c r="D130" s="103" t="str">
        <f>IF(入力用シート!C168="","",入力用シート!C168)</f>
        <v/>
      </c>
      <c r="E130" s="103" t="s">
        <v>77</v>
      </c>
      <c r="F130" s="103" t="str">
        <f>IF(入力用シート!E168="","",入力用シート!E168)</f>
        <v/>
      </c>
      <c r="G130" s="103" t="s">
        <v>62</v>
      </c>
      <c r="H130" s="103" t="str">
        <f>IF(入力用シート!G168="","",入力用シート!G168)</f>
        <v/>
      </c>
      <c r="I130" s="103" t="s">
        <v>64</v>
      </c>
      <c r="J130" s="104" t="str">
        <f>IF(入力用シート!I168="","",入力用シート!I168)</f>
        <v/>
      </c>
      <c r="K130" s="57" t="s">
        <v>67</v>
      </c>
      <c r="L130" s="105" t="str">
        <f>IF(入力用シート!K168="","",入力用シート!K168)</f>
        <v/>
      </c>
      <c r="M130" s="58" t="s">
        <v>78</v>
      </c>
      <c r="O130" s="29" t="str">
        <f t="shared" si="1"/>
        <v/>
      </c>
      <c r="Q130" s="20"/>
      <c r="R130" s="20"/>
      <c r="S130" s="20"/>
      <c r="T130" s="20"/>
      <c r="U130" s="20"/>
      <c r="V130" s="20"/>
      <c r="W130" s="20"/>
      <c r="X130" s="20"/>
      <c r="Y130" s="20"/>
    </row>
    <row r="131" spans="3:25" ht="24" customHeight="1" thickBot="1">
      <c r="C131" s="56" t="s">
        <v>76</v>
      </c>
      <c r="D131" s="103" t="str">
        <f>IF(入力用シート!C169="","",入力用シート!C169)</f>
        <v/>
      </c>
      <c r="E131" s="103" t="s">
        <v>77</v>
      </c>
      <c r="F131" s="103" t="str">
        <f>IF(入力用シート!E169="","",入力用シート!E169)</f>
        <v/>
      </c>
      <c r="G131" s="103" t="s">
        <v>62</v>
      </c>
      <c r="H131" s="103" t="str">
        <f>IF(入力用シート!G169="","",入力用シート!G169)</f>
        <v/>
      </c>
      <c r="I131" s="103" t="s">
        <v>64</v>
      </c>
      <c r="J131" s="104" t="str">
        <f>IF(入力用シート!I169="","",入力用シート!I169)</f>
        <v/>
      </c>
      <c r="K131" s="57" t="s">
        <v>67</v>
      </c>
      <c r="L131" s="105" t="str">
        <f>IF(入力用シート!K169="","",入力用シート!K169)</f>
        <v/>
      </c>
      <c r="M131" s="58" t="s">
        <v>78</v>
      </c>
      <c r="O131" s="29" t="str">
        <f t="shared" si="1"/>
        <v/>
      </c>
      <c r="Q131" s="20"/>
      <c r="R131" s="20"/>
      <c r="S131" s="20"/>
      <c r="T131" s="20"/>
      <c r="U131" s="20"/>
      <c r="V131" s="20"/>
      <c r="W131" s="20"/>
      <c r="X131" s="20"/>
      <c r="Y131" s="20"/>
    </row>
    <row r="132" spans="3:25" ht="24" customHeight="1" thickBot="1">
      <c r="C132" s="56" t="s">
        <v>76</v>
      </c>
      <c r="D132" s="103" t="str">
        <f>IF(入力用シート!C170="","",入力用シート!C170)</f>
        <v/>
      </c>
      <c r="E132" s="103" t="s">
        <v>77</v>
      </c>
      <c r="F132" s="103" t="str">
        <f>IF(入力用シート!E170="","",入力用シート!E170)</f>
        <v/>
      </c>
      <c r="G132" s="103" t="s">
        <v>62</v>
      </c>
      <c r="H132" s="103" t="str">
        <f>IF(入力用シート!G170="","",入力用シート!G170)</f>
        <v/>
      </c>
      <c r="I132" s="103" t="s">
        <v>64</v>
      </c>
      <c r="J132" s="104" t="str">
        <f>IF(入力用シート!I170="","",入力用シート!I170)</f>
        <v/>
      </c>
      <c r="K132" s="57" t="s">
        <v>67</v>
      </c>
      <c r="L132" s="105" t="str">
        <f>IF(入力用シート!K170="","",入力用シート!K170)</f>
        <v/>
      </c>
      <c r="M132" s="58" t="s">
        <v>78</v>
      </c>
      <c r="O132" s="29" t="str">
        <f t="shared" si="1"/>
        <v/>
      </c>
      <c r="Q132" s="20"/>
      <c r="R132" s="20"/>
      <c r="S132" s="20"/>
      <c r="T132" s="20"/>
      <c r="U132" s="20"/>
      <c r="V132" s="20"/>
      <c r="W132" s="20"/>
      <c r="X132" s="20"/>
      <c r="Y132" s="20"/>
    </row>
    <row r="133" spans="3:25" ht="24" customHeight="1" thickBot="1">
      <c r="C133" s="56" t="s">
        <v>76</v>
      </c>
      <c r="D133" s="103" t="str">
        <f>IF(入力用シート!C171="","",入力用シート!C171)</f>
        <v/>
      </c>
      <c r="E133" s="103" t="s">
        <v>77</v>
      </c>
      <c r="F133" s="103" t="str">
        <f>IF(入力用シート!E171="","",入力用シート!E171)</f>
        <v/>
      </c>
      <c r="G133" s="103" t="s">
        <v>62</v>
      </c>
      <c r="H133" s="103" t="str">
        <f>IF(入力用シート!G171="","",入力用シート!G171)</f>
        <v/>
      </c>
      <c r="I133" s="103" t="s">
        <v>64</v>
      </c>
      <c r="J133" s="104" t="str">
        <f>IF(入力用シート!I171="","",入力用シート!I171)</f>
        <v/>
      </c>
      <c r="K133" s="57" t="s">
        <v>67</v>
      </c>
      <c r="L133" s="105" t="str">
        <f>IF(入力用シート!K171="","",入力用シート!K171)</f>
        <v/>
      </c>
      <c r="M133" s="58" t="s">
        <v>78</v>
      </c>
      <c r="O133" s="29" t="str">
        <f t="shared" ref="O133:O163" si="2">IF(J133="","",J133)</f>
        <v/>
      </c>
      <c r="Q133" s="20"/>
      <c r="R133" s="20"/>
      <c r="S133" s="20"/>
      <c r="T133" s="20"/>
      <c r="U133" s="20"/>
      <c r="V133" s="20"/>
      <c r="W133" s="20"/>
      <c r="X133" s="20"/>
      <c r="Y133" s="20"/>
    </row>
    <row r="134" spans="3:25" ht="24" customHeight="1" thickBot="1">
      <c r="C134" s="56" t="s">
        <v>76</v>
      </c>
      <c r="D134" s="103" t="str">
        <f>IF(入力用シート!C172="","",入力用シート!C172)</f>
        <v/>
      </c>
      <c r="E134" s="103" t="s">
        <v>77</v>
      </c>
      <c r="F134" s="103" t="str">
        <f>IF(入力用シート!E172="","",入力用シート!E172)</f>
        <v/>
      </c>
      <c r="G134" s="103" t="s">
        <v>62</v>
      </c>
      <c r="H134" s="103" t="str">
        <f>IF(入力用シート!G172="","",入力用シート!G172)</f>
        <v/>
      </c>
      <c r="I134" s="103" t="s">
        <v>64</v>
      </c>
      <c r="J134" s="104" t="str">
        <f>IF(入力用シート!I172="","",入力用シート!I172)</f>
        <v/>
      </c>
      <c r="K134" s="57" t="s">
        <v>67</v>
      </c>
      <c r="L134" s="105" t="str">
        <f>IF(入力用シート!K172="","",入力用シート!K172)</f>
        <v/>
      </c>
      <c r="M134" s="58" t="s">
        <v>78</v>
      </c>
      <c r="O134" s="29" t="str">
        <f t="shared" si="2"/>
        <v/>
      </c>
      <c r="Q134" s="20"/>
      <c r="R134" s="20"/>
      <c r="S134" s="20"/>
      <c r="T134" s="20"/>
      <c r="U134" s="20"/>
      <c r="V134" s="20"/>
      <c r="W134" s="20"/>
      <c r="X134" s="20"/>
      <c r="Y134" s="20"/>
    </row>
    <row r="135" spans="3:25" ht="24" customHeight="1" thickBot="1">
      <c r="C135" s="56" t="s">
        <v>76</v>
      </c>
      <c r="D135" s="103" t="str">
        <f>IF(入力用シート!C173="","",入力用シート!C173)</f>
        <v/>
      </c>
      <c r="E135" s="103" t="s">
        <v>77</v>
      </c>
      <c r="F135" s="103" t="str">
        <f>IF(入力用シート!E173="","",入力用シート!E173)</f>
        <v/>
      </c>
      <c r="G135" s="103" t="s">
        <v>62</v>
      </c>
      <c r="H135" s="103" t="str">
        <f>IF(入力用シート!G173="","",入力用シート!G173)</f>
        <v/>
      </c>
      <c r="I135" s="103" t="s">
        <v>64</v>
      </c>
      <c r="J135" s="104" t="str">
        <f>IF(入力用シート!I173="","",入力用シート!I173)</f>
        <v/>
      </c>
      <c r="K135" s="57" t="s">
        <v>67</v>
      </c>
      <c r="L135" s="105" t="str">
        <f>IF(入力用シート!K173="","",入力用シート!K173)</f>
        <v/>
      </c>
      <c r="M135" s="58" t="s">
        <v>78</v>
      </c>
      <c r="O135" s="29" t="str">
        <f t="shared" si="2"/>
        <v/>
      </c>
      <c r="Q135" s="20"/>
      <c r="R135" s="20"/>
      <c r="S135" s="20"/>
      <c r="T135" s="20"/>
      <c r="U135" s="20"/>
      <c r="V135" s="20"/>
      <c r="W135" s="20"/>
      <c r="X135" s="20"/>
      <c r="Y135" s="20"/>
    </row>
    <row r="136" spans="3:25" ht="24" customHeight="1" thickBot="1">
      <c r="C136" s="56" t="s">
        <v>76</v>
      </c>
      <c r="D136" s="103" t="str">
        <f>IF(入力用シート!C174="","",入力用シート!C174)</f>
        <v/>
      </c>
      <c r="E136" s="103" t="s">
        <v>77</v>
      </c>
      <c r="F136" s="103" t="str">
        <f>IF(入力用シート!E174="","",入力用シート!E174)</f>
        <v/>
      </c>
      <c r="G136" s="103" t="s">
        <v>62</v>
      </c>
      <c r="H136" s="103" t="str">
        <f>IF(入力用シート!G174="","",入力用シート!G174)</f>
        <v/>
      </c>
      <c r="I136" s="103" t="s">
        <v>64</v>
      </c>
      <c r="J136" s="104" t="str">
        <f>IF(入力用シート!I174="","",入力用シート!I174)</f>
        <v/>
      </c>
      <c r="K136" s="57" t="s">
        <v>67</v>
      </c>
      <c r="L136" s="105" t="str">
        <f>IF(入力用シート!K174="","",入力用シート!K174)</f>
        <v/>
      </c>
      <c r="M136" s="58" t="s">
        <v>78</v>
      </c>
      <c r="O136" s="29" t="str">
        <f t="shared" si="2"/>
        <v/>
      </c>
      <c r="Q136" s="20"/>
      <c r="R136" s="20"/>
      <c r="S136" s="20"/>
      <c r="T136" s="20"/>
      <c r="U136" s="20"/>
      <c r="V136" s="20"/>
      <c r="W136" s="20"/>
      <c r="X136" s="20"/>
      <c r="Y136" s="20"/>
    </row>
    <row r="137" spans="3:25" ht="24" customHeight="1" thickBot="1">
      <c r="C137" s="56" t="s">
        <v>76</v>
      </c>
      <c r="D137" s="103" t="str">
        <f>IF(入力用シート!C175="","",入力用シート!C175)</f>
        <v/>
      </c>
      <c r="E137" s="103" t="s">
        <v>77</v>
      </c>
      <c r="F137" s="103" t="str">
        <f>IF(入力用シート!E175="","",入力用シート!E175)</f>
        <v/>
      </c>
      <c r="G137" s="103" t="s">
        <v>62</v>
      </c>
      <c r="H137" s="103" t="str">
        <f>IF(入力用シート!G175="","",入力用シート!G175)</f>
        <v/>
      </c>
      <c r="I137" s="103" t="s">
        <v>64</v>
      </c>
      <c r="J137" s="104" t="str">
        <f>IF(入力用シート!I175="","",入力用シート!I175)</f>
        <v/>
      </c>
      <c r="K137" s="57" t="s">
        <v>67</v>
      </c>
      <c r="L137" s="105" t="str">
        <f>IF(入力用シート!K175="","",入力用シート!K175)</f>
        <v/>
      </c>
      <c r="M137" s="58" t="s">
        <v>78</v>
      </c>
      <c r="O137" s="29" t="str">
        <f t="shared" si="2"/>
        <v/>
      </c>
      <c r="Q137" s="20"/>
      <c r="R137" s="20"/>
      <c r="S137" s="20"/>
      <c r="T137" s="20"/>
      <c r="U137" s="20"/>
      <c r="V137" s="20"/>
      <c r="W137" s="20"/>
      <c r="X137" s="20"/>
      <c r="Y137" s="20"/>
    </row>
    <row r="138" spans="3:25" ht="24" customHeight="1" thickBot="1">
      <c r="C138" s="56" t="s">
        <v>76</v>
      </c>
      <c r="D138" s="103" t="str">
        <f>IF(入力用シート!C176="","",入力用シート!C176)</f>
        <v/>
      </c>
      <c r="E138" s="103" t="s">
        <v>77</v>
      </c>
      <c r="F138" s="103" t="str">
        <f>IF(入力用シート!E176="","",入力用シート!E176)</f>
        <v/>
      </c>
      <c r="G138" s="103" t="s">
        <v>62</v>
      </c>
      <c r="H138" s="103" t="str">
        <f>IF(入力用シート!G176="","",入力用シート!G176)</f>
        <v/>
      </c>
      <c r="I138" s="103" t="s">
        <v>64</v>
      </c>
      <c r="J138" s="104" t="str">
        <f>IF(入力用シート!I176="","",入力用シート!I176)</f>
        <v/>
      </c>
      <c r="K138" s="57" t="s">
        <v>67</v>
      </c>
      <c r="L138" s="105" t="str">
        <f>IF(入力用シート!K176="","",入力用シート!K176)</f>
        <v/>
      </c>
      <c r="M138" s="58" t="s">
        <v>78</v>
      </c>
      <c r="O138" s="29" t="str">
        <f t="shared" si="2"/>
        <v/>
      </c>
      <c r="Q138" s="20"/>
      <c r="R138" s="20"/>
      <c r="S138" s="20"/>
      <c r="T138" s="20"/>
      <c r="U138" s="20"/>
      <c r="V138" s="20"/>
      <c r="W138" s="20"/>
      <c r="X138" s="20"/>
      <c r="Y138" s="20"/>
    </row>
    <row r="139" spans="3:25" ht="24" customHeight="1" thickBot="1">
      <c r="C139" s="56" t="s">
        <v>76</v>
      </c>
      <c r="D139" s="103" t="str">
        <f>IF(入力用シート!C177="","",入力用シート!C177)</f>
        <v/>
      </c>
      <c r="E139" s="103" t="s">
        <v>77</v>
      </c>
      <c r="F139" s="103" t="str">
        <f>IF(入力用シート!E177="","",入力用シート!E177)</f>
        <v/>
      </c>
      <c r="G139" s="103" t="s">
        <v>62</v>
      </c>
      <c r="H139" s="103" t="str">
        <f>IF(入力用シート!G177="","",入力用シート!G177)</f>
        <v/>
      </c>
      <c r="I139" s="103" t="s">
        <v>64</v>
      </c>
      <c r="J139" s="104" t="str">
        <f>IF(入力用シート!I177="","",入力用シート!I177)</f>
        <v/>
      </c>
      <c r="K139" s="57" t="s">
        <v>67</v>
      </c>
      <c r="L139" s="105" t="str">
        <f>IF(入力用シート!K177="","",入力用シート!K177)</f>
        <v/>
      </c>
      <c r="M139" s="58" t="s">
        <v>78</v>
      </c>
      <c r="O139" s="29" t="str">
        <f t="shared" si="2"/>
        <v/>
      </c>
      <c r="Q139" s="20"/>
      <c r="R139" s="20"/>
      <c r="S139" s="20"/>
      <c r="T139" s="20"/>
      <c r="U139" s="20"/>
      <c r="V139" s="20"/>
      <c r="W139" s="20"/>
      <c r="X139" s="20"/>
      <c r="Y139" s="20"/>
    </row>
    <row r="140" spans="3:25" ht="24" customHeight="1" thickBot="1">
      <c r="C140" s="56" t="s">
        <v>76</v>
      </c>
      <c r="D140" s="103" t="str">
        <f>IF(入力用シート!C178="","",入力用シート!C178)</f>
        <v/>
      </c>
      <c r="E140" s="103" t="s">
        <v>77</v>
      </c>
      <c r="F140" s="103" t="str">
        <f>IF(入力用シート!E178="","",入力用シート!E178)</f>
        <v/>
      </c>
      <c r="G140" s="103" t="s">
        <v>62</v>
      </c>
      <c r="H140" s="103" t="str">
        <f>IF(入力用シート!G178="","",入力用シート!G178)</f>
        <v/>
      </c>
      <c r="I140" s="103" t="s">
        <v>64</v>
      </c>
      <c r="J140" s="104" t="str">
        <f>IF(入力用シート!I178="","",入力用シート!I178)</f>
        <v/>
      </c>
      <c r="K140" s="57" t="s">
        <v>67</v>
      </c>
      <c r="L140" s="105" t="str">
        <f>IF(入力用シート!K178="","",入力用シート!K178)</f>
        <v/>
      </c>
      <c r="M140" s="58" t="s">
        <v>78</v>
      </c>
      <c r="O140" s="29" t="str">
        <f t="shared" si="2"/>
        <v/>
      </c>
      <c r="Q140" s="20"/>
      <c r="R140" s="20"/>
      <c r="S140" s="20"/>
      <c r="T140" s="20"/>
      <c r="U140" s="20"/>
      <c r="V140" s="20"/>
      <c r="W140" s="20"/>
      <c r="X140" s="20"/>
      <c r="Y140" s="20"/>
    </row>
    <row r="141" spans="3:25" ht="24" customHeight="1" thickBot="1">
      <c r="C141" s="56" t="s">
        <v>76</v>
      </c>
      <c r="D141" s="103" t="str">
        <f>IF(入力用シート!C179="","",入力用シート!C179)</f>
        <v/>
      </c>
      <c r="E141" s="103" t="s">
        <v>77</v>
      </c>
      <c r="F141" s="103" t="str">
        <f>IF(入力用シート!E179="","",入力用シート!E179)</f>
        <v/>
      </c>
      <c r="G141" s="103" t="s">
        <v>62</v>
      </c>
      <c r="H141" s="103" t="str">
        <f>IF(入力用シート!G179="","",入力用シート!G179)</f>
        <v/>
      </c>
      <c r="I141" s="103" t="s">
        <v>64</v>
      </c>
      <c r="J141" s="104" t="str">
        <f>IF(入力用シート!I179="","",入力用シート!I179)</f>
        <v/>
      </c>
      <c r="K141" s="57" t="s">
        <v>67</v>
      </c>
      <c r="L141" s="105" t="str">
        <f>IF(入力用シート!K179="","",入力用シート!K179)</f>
        <v/>
      </c>
      <c r="M141" s="58" t="s">
        <v>78</v>
      </c>
      <c r="O141" s="29" t="str">
        <f t="shared" si="2"/>
        <v/>
      </c>
      <c r="Q141" s="20"/>
      <c r="R141" s="20"/>
      <c r="S141" s="20"/>
      <c r="T141" s="20"/>
      <c r="U141" s="20"/>
      <c r="V141" s="20"/>
      <c r="W141" s="20"/>
      <c r="X141" s="20"/>
      <c r="Y141" s="20"/>
    </row>
    <row r="142" spans="3:25" ht="24" customHeight="1" thickBot="1">
      <c r="C142" s="56" t="s">
        <v>76</v>
      </c>
      <c r="D142" s="103" t="str">
        <f>IF(入力用シート!C180="","",入力用シート!C180)</f>
        <v/>
      </c>
      <c r="E142" s="103" t="s">
        <v>77</v>
      </c>
      <c r="F142" s="103" t="str">
        <f>IF(入力用シート!E180="","",入力用シート!E180)</f>
        <v/>
      </c>
      <c r="G142" s="103" t="s">
        <v>62</v>
      </c>
      <c r="H142" s="103" t="str">
        <f>IF(入力用シート!G180="","",入力用シート!G180)</f>
        <v/>
      </c>
      <c r="I142" s="103" t="s">
        <v>64</v>
      </c>
      <c r="J142" s="104" t="str">
        <f>IF(入力用シート!I180="","",入力用シート!I180)</f>
        <v/>
      </c>
      <c r="K142" s="57" t="s">
        <v>67</v>
      </c>
      <c r="L142" s="105" t="str">
        <f>IF(入力用シート!K180="","",入力用シート!K180)</f>
        <v/>
      </c>
      <c r="M142" s="58" t="s">
        <v>78</v>
      </c>
      <c r="O142" s="29" t="str">
        <f t="shared" si="2"/>
        <v/>
      </c>
      <c r="Q142" s="20"/>
      <c r="R142" s="20"/>
      <c r="S142" s="20"/>
      <c r="T142" s="20"/>
      <c r="U142" s="20"/>
      <c r="V142" s="20"/>
      <c r="W142" s="20"/>
      <c r="X142" s="20"/>
      <c r="Y142" s="20"/>
    </row>
    <row r="143" spans="3:25" ht="24" customHeight="1" thickBot="1">
      <c r="C143" s="56" t="s">
        <v>76</v>
      </c>
      <c r="D143" s="103" t="str">
        <f>IF(入力用シート!C181="","",入力用シート!C181)</f>
        <v/>
      </c>
      <c r="E143" s="103" t="s">
        <v>77</v>
      </c>
      <c r="F143" s="103" t="str">
        <f>IF(入力用シート!E181="","",入力用シート!E181)</f>
        <v/>
      </c>
      <c r="G143" s="103" t="s">
        <v>62</v>
      </c>
      <c r="H143" s="103" t="str">
        <f>IF(入力用シート!G181="","",入力用シート!G181)</f>
        <v/>
      </c>
      <c r="I143" s="103" t="s">
        <v>64</v>
      </c>
      <c r="J143" s="104" t="str">
        <f>IF(入力用シート!I181="","",入力用シート!I181)</f>
        <v/>
      </c>
      <c r="K143" s="57" t="s">
        <v>67</v>
      </c>
      <c r="L143" s="105" t="str">
        <f>IF(入力用シート!K181="","",入力用シート!K181)</f>
        <v/>
      </c>
      <c r="M143" s="58" t="s">
        <v>78</v>
      </c>
      <c r="O143" s="29" t="str">
        <f t="shared" si="2"/>
        <v/>
      </c>
      <c r="Q143" s="20"/>
      <c r="R143" s="20"/>
      <c r="S143" s="20"/>
      <c r="T143" s="20"/>
      <c r="U143" s="20"/>
      <c r="V143" s="20"/>
      <c r="W143" s="20"/>
      <c r="X143" s="20"/>
      <c r="Y143" s="20"/>
    </row>
    <row r="144" spans="3:25" ht="24" customHeight="1" thickBot="1">
      <c r="C144" s="56" t="s">
        <v>76</v>
      </c>
      <c r="D144" s="103" t="str">
        <f>IF(入力用シート!C182="","",入力用シート!C182)</f>
        <v/>
      </c>
      <c r="E144" s="103" t="s">
        <v>77</v>
      </c>
      <c r="F144" s="103" t="str">
        <f>IF(入力用シート!E182="","",入力用シート!E182)</f>
        <v/>
      </c>
      <c r="G144" s="103" t="s">
        <v>62</v>
      </c>
      <c r="H144" s="103" t="str">
        <f>IF(入力用シート!G182="","",入力用シート!G182)</f>
        <v/>
      </c>
      <c r="I144" s="103" t="s">
        <v>64</v>
      </c>
      <c r="J144" s="104" t="str">
        <f>IF(入力用シート!I182="","",入力用シート!I182)</f>
        <v/>
      </c>
      <c r="K144" s="57" t="s">
        <v>67</v>
      </c>
      <c r="L144" s="105" t="str">
        <f>IF(入力用シート!K182="","",入力用シート!K182)</f>
        <v/>
      </c>
      <c r="M144" s="58" t="s">
        <v>78</v>
      </c>
      <c r="O144" s="29" t="str">
        <f t="shared" si="2"/>
        <v/>
      </c>
      <c r="Q144" s="20"/>
      <c r="R144" s="20"/>
      <c r="S144" s="20"/>
      <c r="T144" s="20"/>
      <c r="U144" s="20"/>
      <c r="V144" s="20"/>
      <c r="W144" s="20"/>
      <c r="X144" s="20"/>
      <c r="Y144" s="20"/>
    </row>
    <row r="145" spans="3:25" s="29" customFormat="1" ht="24" customHeight="1" thickBot="1">
      <c r="C145" s="56" t="s">
        <v>76</v>
      </c>
      <c r="D145" s="103" t="str">
        <f>IF(入力用シート!C183="","",入力用シート!C183)</f>
        <v/>
      </c>
      <c r="E145" s="103" t="s">
        <v>77</v>
      </c>
      <c r="F145" s="103" t="str">
        <f>IF(入力用シート!E183="","",入力用シート!E183)</f>
        <v/>
      </c>
      <c r="G145" s="103" t="s">
        <v>62</v>
      </c>
      <c r="H145" s="103" t="str">
        <f>IF(入力用シート!G183="","",入力用シート!G183)</f>
        <v/>
      </c>
      <c r="I145" s="103" t="s">
        <v>64</v>
      </c>
      <c r="J145" s="104" t="str">
        <f>IF(入力用シート!I183="","",入力用シート!I183)</f>
        <v/>
      </c>
      <c r="K145" s="57" t="s">
        <v>67</v>
      </c>
      <c r="L145" s="105" t="str">
        <f>IF(入力用シート!K183="","",入力用シート!K183)</f>
        <v/>
      </c>
      <c r="M145" s="58" t="s">
        <v>78</v>
      </c>
      <c r="O145" s="29" t="str">
        <f t="shared" si="2"/>
        <v/>
      </c>
      <c r="Q145" s="20"/>
      <c r="R145" s="20"/>
      <c r="S145" s="20"/>
      <c r="T145" s="20"/>
      <c r="U145" s="20"/>
      <c r="V145" s="20"/>
      <c r="W145" s="20"/>
      <c r="X145" s="20"/>
      <c r="Y145" s="20"/>
    </row>
    <row r="146" spans="3:25" ht="24" customHeight="1" thickBot="1">
      <c r="C146" s="56" t="s">
        <v>76</v>
      </c>
      <c r="D146" s="103" t="str">
        <f>IF(入力用シート!C184="","",入力用シート!C184)</f>
        <v/>
      </c>
      <c r="E146" s="103" t="s">
        <v>77</v>
      </c>
      <c r="F146" s="103" t="str">
        <f>IF(入力用シート!E184="","",入力用シート!E184)</f>
        <v/>
      </c>
      <c r="G146" s="103" t="s">
        <v>62</v>
      </c>
      <c r="H146" s="103" t="str">
        <f>IF(入力用シート!G184="","",入力用シート!G184)</f>
        <v/>
      </c>
      <c r="I146" s="103" t="s">
        <v>64</v>
      </c>
      <c r="J146" s="104" t="str">
        <f>IF(入力用シート!I184="","",入力用シート!I184)</f>
        <v/>
      </c>
      <c r="K146" s="57" t="s">
        <v>67</v>
      </c>
      <c r="L146" s="105" t="str">
        <f>IF(入力用シート!K184="","",入力用シート!K184)</f>
        <v/>
      </c>
      <c r="M146" s="58" t="s">
        <v>78</v>
      </c>
      <c r="O146" s="29" t="str">
        <f t="shared" si="2"/>
        <v/>
      </c>
      <c r="Q146" s="20"/>
      <c r="R146" s="20"/>
      <c r="S146" s="20"/>
      <c r="T146" s="20"/>
      <c r="U146" s="20"/>
      <c r="V146" s="20"/>
      <c r="W146" s="20"/>
      <c r="X146" s="20"/>
      <c r="Y146" s="20"/>
    </row>
    <row r="147" spans="3:25" ht="24" customHeight="1" thickBot="1">
      <c r="C147" s="56" t="s">
        <v>76</v>
      </c>
      <c r="D147" s="103" t="str">
        <f>IF(入力用シート!C185="","",入力用シート!C185)</f>
        <v/>
      </c>
      <c r="E147" s="103" t="s">
        <v>77</v>
      </c>
      <c r="F147" s="103" t="str">
        <f>IF(入力用シート!E185="","",入力用シート!E185)</f>
        <v/>
      </c>
      <c r="G147" s="103" t="s">
        <v>62</v>
      </c>
      <c r="H147" s="103" t="str">
        <f>IF(入力用シート!G185="","",入力用シート!G185)</f>
        <v/>
      </c>
      <c r="I147" s="103" t="s">
        <v>64</v>
      </c>
      <c r="J147" s="104" t="str">
        <f>IF(入力用シート!I185="","",入力用シート!I185)</f>
        <v/>
      </c>
      <c r="K147" s="57" t="s">
        <v>67</v>
      </c>
      <c r="L147" s="105" t="str">
        <f>IF(入力用シート!K185="","",入力用シート!K185)</f>
        <v/>
      </c>
      <c r="M147" s="58" t="s">
        <v>78</v>
      </c>
      <c r="O147" s="29" t="str">
        <f t="shared" si="2"/>
        <v/>
      </c>
      <c r="Q147" s="20"/>
      <c r="R147" s="20"/>
      <c r="S147" s="20"/>
      <c r="T147" s="20"/>
      <c r="U147" s="20"/>
      <c r="V147" s="20"/>
      <c r="W147" s="20"/>
      <c r="X147" s="20"/>
      <c r="Y147" s="20"/>
    </row>
    <row r="148" spans="3:25" ht="24" customHeight="1" thickBot="1">
      <c r="C148" s="56" t="s">
        <v>76</v>
      </c>
      <c r="D148" s="103" t="str">
        <f>IF(入力用シート!C186="","",入力用シート!C186)</f>
        <v/>
      </c>
      <c r="E148" s="103" t="s">
        <v>77</v>
      </c>
      <c r="F148" s="103" t="str">
        <f>IF(入力用シート!E186="","",入力用シート!E186)</f>
        <v/>
      </c>
      <c r="G148" s="103" t="s">
        <v>62</v>
      </c>
      <c r="H148" s="103" t="str">
        <f>IF(入力用シート!G186="","",入力用シート!G186)</f>
        <v/>
      </c>
      <c r="I148" s="103" t="s">
        <v>64</v>
      </c>
      <c r="J148" s="104" t="str">
        <f>IF(入力用シート!I186="","",入力用シート!I186)</f>
        <v/>
      </c>
      <c r="K148" s="57" t="s">
        <v>67</v>
      </c>
      <c r="L148" s="105" t="str">
        <f>IF(入力用シート!K186="","",入力用シート!K186)</f>
        <v/>
      </c>
      <c r="M148" s="58" t="s">
        <v>78</v>
      </c>
      <c r="O148" s="29" t="str">
        <f t="shared" si="2"/>
        <v/>
      </c>
      <c r="Q148" s="20"/>
      <c r="R148" s="20"/>
      <c r="S148" s="20"/>
      <c r="T148" s="20"/>
      <c r="U148" s="20"/>
      <c r="V148" s="20"/>
      <c r="W148" s="20"/>
      <c r="X148" s="20"/>
      <c r="Y148" s="20"/>
    </row>
    <row r="149" spans="3:25" ht="24" customHeight="1" thickBot="1">
      <c r="C149" s="56" t="s">
        <v>76</v>
      </c>
      <c r="D149" s="103" t="str">
        <f>IF(入力用シート!C187="","",入力用シート!C187)</f>
        <v/>
      </c>
      <c r="E149" s="103" t="s">
        <v>77</v>
      </c>
      <c r="F149" s="103" t="str">
        <f>IF(入力用シート!E187="","",入力用シート!E187)</f>
        <v/>
      </c>
      <c r="G149" s="103" t="s">
        <v>62</v>
      </c>
      <c r="H149" s="103" t="str">
        <f>IF(入力用シート!G187="","",入力用シート!G187)</f>
        <v/>
      </c>
      <c r="I149" s="103" t="s">
        <v>64</v>
      </c>
      <c r="J149" s="104" t="str">
        <f>IF(入力用シート!I187="","",入力用シート!I187)</f>
        <v/>
      </c>
      <c r="K149" s="57" t="s">
        <v>67</v>
      </c>
      <c r="L149" s="105" t="str">
        <f>IF(入力用シート!K187="","",入力用シート!K187)</f>
        <v/>
      </c>
      <c r="M149" s="58" t="s">
        <v>78</v>
      </c>
      <c r="O149" s="29" t="str">
        <f t="shared" si="2"/>
        <v/>
      </c>
      <c r="Q149" s="20"/>
      <c r="R149" s="20"/>
      <c r="S149" s="20"/>
      <c r="T149" s="20"/>
      <c r="U149" s="20"/>
      <c r="V149" s="20"/>
      <c r="W149" s="20"/>
      <c r="X149" s="20"/>
      <c r="Y149" s="20"/>
    </row>
    <row r="150" spans="3:25" ht="24" customHeight="1" thickBot="1">
      <c r="C150" s="56" t="s">
        <v>76</v>
      </c>
      <c r="D150" s="103" t="str">
        <f>IF(入力用シート!C188="","",入力用シート!C188)</f>
        <v/>
      </c>
      <c r="E150" s="103" t="s">
        <v>77</v>
      </c>
      <c r="F150" s="103" t="str">
        <f>IF(入力用シート!E188="","",入力用シート!E188)</f>
        <v/>
      </c>
      <c r="G150" s="103" t="s">
        <v>62</v>
      </c>
      <c r="H150" s="103" t="str">
        <f>IF(入力用シート!G188="","",入力用シート!G188)</f>
        <v/>
      </c>
      <c r="I150" s="103" t="s">
        <v>64</v>
      </c>
      <c r="J150" s="104" t="str">
        <f>IF(入力用シート!I188="","",入力用シート!I188)</f>
        <v/>
      </c>
      <c r="K150" s="57" t="s">
        <v>67</v>
      </c>
      <c r="L150" s="105" t="str">
        <f>IF(入力用シート!K188="","",入力用シート!K188)</f>
        <v/>
      </c>
      <c r="M150" s="58" t="s">
        <v>78</v>
      </c>
      <c r="O150" s="29" t="str">
        <f t="shared" si="2"/>
        <v/>
      </c>
      <c r="Q150" s="20"/>
      <c r="R150" s="20"/>
      <c r="S150" s="20"/>
      <c r="T150" s="20"/>
      <c r="U150" s="20"/>
      <c r="V150" s="20"/>
      <c r="W150" s="20"/>
      <c r="X150" s="20"/>
      <c r="Y150" s="20"/>
    </row>
    <row r="151" spans="3:25" ht="24" customHeight="1" thickBot="1">
      <c r="C151" s="56" t="s">
        <v>76</v>
      </c>
      <c r="D151" s="103" t="str">
        <f>IF(入力用シート!C189="","",入力用シート!C189)</f>
        <v/>
      </c>
      <c r="E151" s="103" t="s">
        <v>77</v>
      </c>
      <c r="F151" s="103" t="str">
        <f>IF(入力用シート!E189="","",入力用シート!E189)</f>
        <v/>
      </c>
      <c r="G151" s="103" t="s">
        <v>62</v>
      </c>
      <c r="H151" s="103" t="str">
        <f>IF(入力用シート!G189="","",入力用シート!G189)</f>
        <v/>
      </c>
      <c r="I151" s="103" t="s">
        <v>64</v>
      </c>
      <c r="J151" s="104" t="str">
        <f>IF(入力用シート!I189="","",入力用シート!I189)</f>
        <v/>
      </c>
      <c r="K151" s="57" t="s">
        <v>67</v>
      </c>
      <c r="L151" s="105" t="str">
        <f>IF(入力用シート!K189="","",入力用シート!K189)</f>
        <v/>
      </c>
      <c r="M151" s="58" t="s">
        <v>78</v>
      </c>
      <c r="O151" s="29" t="str">
        <f t="shared" si="2"/>
        <v/>
      </c>
      <c r="Q151" s="20"/>
      <c r="R151" s="20"/>
      <c r="S151" s="20"/>
      <c r="T151" s="20"/>
      <c r="U151" s="20"/>
      <c r="V151" s="20"/>
      <c r="W151" s="20"/>
      <c r="X151" s="20"/>
      <c r="Y151" s="20"/>
    </row>
    <row r="152" spans="3:25" ht="24" customHeight="1" thickBot="1">
      <c r="C152" s="56" t="s">
        <v>76</v>
      </c>
      <c r="D152" s="103" t="str">
        <f>IF(入力用シート!C190="","",入力用シート!C190)</f>
        <v/>
      </c>
      <c r="E152" s="103" t="s">
        <v>77</v>
      </c>
      <c r="F152" s="103" t="str">
        <f>IF(入力用シート!E190="","",入力用シート!E190)</f>
        <v/>
      </c>
      <c r="G152" s="103" t="s">
        <v>62</v>
      </c>
      <c r="H152" s="103" t="str">
        <f>IF(入力用シート!G190="","",入力用シート!G190)</f>
        <v/>
      </c>
      <c r="I152" s="103" t="s">
        <v>64</v>
      </c>
      <c r="J152" s="104" t="str">
        <f>IF(入力用シート!I190="","",入力用シート!I190)</f>
        <v/>
      </c>
      <c r="K152" s="57" t="s">
        <v>67</v>
      </c>
      <c r="L152" s="105" t="str">
        <f>IF(入力用シート!K190="","",入力用シート!K190)</f>
        <v/>
      </c>
      <c r="M152" s="58" t="s">
        <v>78</v>
      </c>
      <c r="O152" s="29" t="str">
        <f t="shared" si="2"/>
        <v/>
      </c>
      <c r="Q152" s="20"/>
      <c r="R152" s="20"/>
      <c r="S152" s="20"/>
      <c r="T152" s="20"/>
      <c r="U152" s="20"/>
      <c r="V152" s="20"/>
      <c r="W152" s="20"/>
      <c r="X152" s="20"/>
      <c r="Y152" s="20"/>
    </row>
    <row r="153" spans="3:25" ht="24" customHeight="1" thickBot="1">
      <c r="C153" s="56" t="s">
        <v>76</v>
      </c>
      <c r="D153" s="103" t="str">
        <f>IF(入力用シート!C191="","",入力用シート!C191)</f>
        <v/>
      </c>
      <c r="E153" s="103" t="s">
        <v>77</v>
      </c>
      <c r="F153" s="103" t="str">
        <f>IF(入力用シート!E191="","",入力用シート!E191)</f>
        <v/>
      </c>
      <c r="G153" s="103" t="s">
        <v>62</v>
      </c>
      <c r="H153" s="103" t="str">
        <f>IF(入力用シート!G191="","",入力用シート!G191)</f>
        <v/>
      </c>
      <c r="I153" s="103" t="s">
        <v>64</v>
      </c>
      <c r="J153" s="104" t="str">
        <f>IF(入力用シート!I191="","",入力用シート!I191)</f>
        <v/>
      </c>
      <c r="K153" s="57" t="s">
        <v>67</v>
      </c>
      <c r="L153" s="105" t="str">
        <f>IF(入力用シート!K191="","",入力用シート!K191)</f>
        <v/>
      </c>
      <c r="M153" s="58" t="s">
        <v>78</v>
      </c>
      <c r="O153" s="29" t="str">
        <f t="shared" si="2"/>
        <v/>
      </c>
      <c r="Q153" s="20"/>
      <c r="R153" s="20"/>
      <c r="S153" s="20"/>
      <c r="T153" s="20"/>
      <c r="U153" s="20"/>
      <c r="V153" s="20"/>
      <c r="W153" s="20"/>
      <c r="X153" s="20"/>
      <c r="Y153" s="20"/>
    </row>
    <row r="154" spans="3:25" ht="24" customHeight="1" thickBot="1">
      <c r="C154" s="56" t="s">
        <v>76</v>
      </c>
      <c r="D154" s="103" t="str">
        <f>IF(入力用シート!C192="","",入力用シート!C192)</f>
        <v/>
      </c>
      <c r="E154" s="103" t="s">
        <v>77</v>
      </c>
      <c r="F154" s="103" t="str">
        <f>IF(入力用シート!E192="","",入力用シート!E192)</f>
        <v/>
      </c>
      <c r="G154" s="103" t="s">
        <v>62</v>
      </c>
      <c r="H154" s="103" t="str">
        <f>IF(入力用シート!G192="","",入力用シート!G192)</f>
        <v/>
      </c>
      <c r="I154" s="103" t="s">
        <v>64</v>
      </c>
      <c r="J154" s="104" t="str">
        <f>IF(入力用シート!I192="","",入力用シート!I192)</f>
        <v/>
      </c>
      <c r="K154" s="57" t="s">
        <v>67</v>
      </c>
      <c r="L154" s="105" t="str">
        <f>IF(入力用シート!K192="","",入力用シート!K192)</f>
        <v/>
      </c>
      <c r="M154" s="58" t="s">
        <v>78</v>
      </c>
      <c r="O154" s="29" t="str">
        <f t="shared" si="2"/>
        <v/>
      </c>
      <c r="Q154" s="20"/>
      <c r="R154" s="20"/>
      <c r="S154" s="20"/>
      <c r="T154" s="20"/>
      <c r="U154" s="20"/>
      <c r="V154" s="20"/>
      <c r="W154" s="20"/>
      <c r="X154" s="20"/>
      <c r="Y154" s="20"/>
    </row>
    <row r="155" spans="3:25" ht="24" customHeight="1" thickBot="1">
      <c r="C155" s="56" t="s">
        <v>76</v>
      </c>
      <c r="D155" s="103" t="str">
        <f>IF(入力用シート!C193="","",入力用シート!C193)</f>
        <v/>
      </c>
      <c r="E155" s="103" t="s">
        <v>77</v>
      </c>
      <c r="F155" s="103" t="str">
        <f>IF(入力用シート!E193="","",入力用シート!E193)</f>
        <v/>
      </c>
      <c r="G155" s="103" t="s">
        <v>62</v>
      </c>
      <c r="H155" s="103" t="str">
        <f>IF(入力用シート!G193="","",入力用シート!G193)</f>
        <v/>
      </c>
      <c r="I155" s="103" t="s">
        <v>64</v>
      </c>
      <c r="J155" s="104" t="str">
        <f>IF(入力用シート!I193="","",入力用シート!I193)</f>
        <v/>
      </c>
      <c r="K155" s="57" t="s">
        <v>67</v>
      </c>
      <c r="L155" s="105" t="str">
        <f>IF(入力用シート!K193="","",入力用シート!K193)</f>
        <v/>
      </c>
      <c r="M155" s="58" t="s">
        <v>78</v>
      </c>
      <c r="O155" s="29" t="str">
        <f t="shared" si="2"/>
        <v/>
      </c>
      <c r="Q155" s="20"/>
      <c r="R155" s="20"/>
      <c r="S155" s="20"/>
      <c r="T155" s="20"/>
      <c r="U155" s="20"/>
      <c r="V155" s="20"/>
      <c r="W155" s="20"/>
      <c r="X155" s="20"/>
      <c r="Y155" s="20"/>
    </row>
    <row r="156" spans="3:25" ht="24" customHeight="1" thickBot="1">
      <c r="C156" s="56" t="s">
        <v>76</v>
      </c>
      <c r="D156" s="103" t="str">
        <f>IF(入力用シート!C194="","",入力用シート!C194)</f>
        <v/>
      </c>
      <c r="E156" s="103" t="s">
        <v>77</v>
      </c>
      <c r="F156" s="103" t="str">
        <f>IF(入力用シート!E194="","",入力用シート!E194)</f>
        <v/>
      </c>
      <c r="G156" s="103" t="s">
        <v>62</v>
      </c>
      <c r="H156" s="103" t="str">
        <f>IF(入力用シート!G194="","",入力用シート!G194)</f>
        <v/>
      </c>
      <c r="I156" s="103" t="s">
        <v>64</v>
      </c>
      <c r="J156" s="104" t="str">
        <f>IF(入力用シート!I194="","",入力用シート!I194)</f>
        <v/>
      </c>
      <c r="K156" s="57" t="s">
        <v>67</v>
      </c>
      <c r="L156" s="105" t="str">
        <f>IF(入力用シート!K194="","",入力用シート!K194)</f>
        <v/>
      </c>
      <c r="M156" s="58" t="s">
        <v>78</v>
      </c>
      <c r="O156" s="29" t="str">
        <f t="shared" si="2"/>
        <v/>
      </c>
      <c r="Q156" s="20"/>
      <c r="R156" s="20"/>
      <c r="S156" s="20"/>
      <c r="T156" s="20"/>
      <c r="U156" s="20"/>
      <c r="V156" s="20"/>
      <c r="W156" s="20"/>
      <c r="X156" s="20"/>
      <c r="Y156" s="20"/>
    </row>
    <row r="157" spans="3:25" ht="24" customHeight="1" thickBot="1">
      <c r="C157" s="56" t="s">
        <v>76</v>
      </c>
      <c r="D157" s="103" t="str">
        <f>IF(入力用シート!C195="","",入力用シート!C195)</f>
        <v/>
      </c>
      <c r="E157" s="103" t="s">
        <v>77</v>
      </c>
      <c r="F157" s="103" t="str">
        <f>IF(入力用シート!E195="","",入力用シート!E195)</f>
        <v/>
      </c>
      <c r="G157" s="103" t="s">
        <v>62</v>
      </c>
      <c r="H157" s="103" t="str">
        <f>IF(入力用シート!G195="","",入力用シート!G195)</f>
        <v/>
      </c>
      <c r="I157" s="103" t="s">
        <v>64</v>
      </c>
      <c r="J157" s="104" t="str">
        <f>IF(入力用シート!I195="","",入力用シート!I195)</f>
        <v/>
      </c>
      <c r="K157" s="57" t="s">
        <v>67</v>
      </c>
      <c r="L157" s="105" t="str">
        <f>IF(入力用シート!K195="","",入力用シート!K195)</f>
        <v/>
      </c>
      <c r="M157" s="58" t="s">
        <v>78</v>
      </c>
      <c r="O157" s="29" t="str">
        <f t="shared" si="2"/>
        <v/>
      </c>
      <c r="Q157" s="20"/>
      <c r="R157" s="20"/>
      <c r="S157" s="20"/>
      <c r="T157" s="20"/>
      <c r="U157" s="20"/>
      <c r="V157" s="20"/>
      <c r="W157" s="20"/>
      <c r="X157" s="20"/>
      <c r="Y157" s="20"/>
    </row>
    <row r="158" spans="3:25" ht="24" customHeight="1" thickBot="1">
      <c r="C158" s="56" t="s">
        <v>76</v>
      </c>
      <c r="D158" s="103" t="str">
        <f>IF(入力用シート!C196="","",入力用シート!C196)</f>
        <v/>
      </c>
      <c r="E158" s="103" t="s">
        <v>77</v>
      </c>
      <c r="F158" s="103" t="str">
        <f>IF(入力用シート!E196="","",入力用シート!E196)</f>
        <v/>
      </c>
      <c r="G158" s="103" t="s">
        <v>62</v>
      </c>
      <c r="H158" s="103" t="str">
        <f>IF(入力用シート!G196="","",入力用シート!G196)</f>
        <v/>
      </c>
      <c r="I158" s="103" t="s">
        <v>64</v>
      </c>
      <c r="J158" s="104" t="str">
        <f>IF(入力用シート!I196="","",入力用シート!I196)</f>
        <v/>
      </c>
      <c r="K158" s="57" t="s">
        <v>67</v>
      </c>
      <c r="L158" s="105" t="str">
        <f>IF(入力用シート!K196="","",入力用シート!K196)</f>
        <v/>
      </c>
      <c r="M158" s="58" t="s">
        <v>78</v>
      </c>
      <c r="O158" s="29" t="str">
        <f t="shared" si="2"/>
        <v/>
      </c>
      <c r="Q158" s="20"/>
      <c r="R158" s="20"/>
      <c r="S158" s="20"/>
      <c r="T158" s="20"/>
      <c r="U158" s="20"/>
      <c r="V158" s="20"/>
      <c r="W158" s="20"/>
      <c r="X158" s="20"/>
      <c r="Y158" s="20"/>
    </row>
    <row r="159" spans="3:25" ht="24" customHeight="1" thickBot="1">
      <c r="C159" s="56" t="s">
        <v>76</v>
      </c>
      <c r="D159" s="103" t="str">
        <f>IF(入力用シート!C197="","",入力用シート!C197)</f>
        <v/>
      </c>
      <c r="E159" s="103" t="s">
        <v>77</v>
      </c>
      <c r="F159" s="103" t="str">
        <f>IF(入力用シート!E197="","",入力用シート!E197)</f>
        <v/>
      </c>
      <c r="G159" s="103" t="s">
        <v>62</v>
      </c>
      <c r="H159" s="103" t="str">
        <f>IF(入力用シート!G197="","",入力用シート!G197)</f>
        <v/>
      </c>
      <c r="I159" s="103" t="s">
        <v>64</v>
      </c>
      <c r="J159" s="104" t="str">
        <f>IF(入力用シート!I197="","",入力用シート!I197)</f>
        <v/>
      </c>
      <c r="K159" s="57" t="s">
        <v>67</v>
      </c>
      <c r="L159" s="105" t="str">
        <f>IF(入力用シート!K197="","",入力用シート!K197)</f>
        <v/>
      </c>
      <c r="M159" s="58" t="s">
        <v>78</v>
      </c>
      <c r="O159" s="29" t="str">
        <f t="shared" si="2"/>
        <v/>
      </c>
      <c r="Q159" s="20"/>
      <c r="R159" s="20"/>
      <c r="S159" s="20"/>
      <c r="T159" s="20"/>
      <c r="U159" s="20"/>
      <c r="V159" s="20"/>
      <c r="W159" s="20"/>
      <c r="X159" s="20"/>
      <c r="Y159" s="20"/>
    </row>
    <row r="160" spans="3:25" ht="24" customHeight="1" thickBot="1">
      <c r="C160" s="56" t="s">
        <v>76</v>
      </c>
      <c r="D160" s="103" t="str">
        <f>IF(入力用シート!C198="","",入力用シート!C198)</f>
        <v/>
      </c>
      <c r="E160" s="103" t="s">
        <v>77</v>
      </c>
      <c r="F160" s="103" t="str">
        <f>IF(入力用シート!E198="","",入力用シート!E198)</f>
        <v/>
      </c>
      <c r="G160" s="103" t="s">
        <v>62</v>
      </c>
      <c r="H160" s="103" t="str">
        <f>IF(入力用シート!G198="","",入力用シート!G198)</f>
        <v/>
      </c>
      <c r="I160" s="103" t="s">
        <v>64</v>
      </c>
      <c r="J160" s="104" t="str">
        <f>IF(入力用シート!I198="","",入力用シート!I198)</f>
        <v/>
      </c>
      <c r="K160" s="57" t="s">
        <v>67</v>
      </c>
      <c r="L160" s="105" t="str">
        <f>IF(入力用シート!K198="","",入力用シート!K198)</f>
        <v/>
      </c>
      <c r="M160" s="58" t="s">
        <v>78</v>
      </c>
      <c r="O160" s="29" t="str">
        <f t="shared" si="2"/>
        <v/>
      </c>
      <c r="Q160" s="20"/>
      <c r="R160" s="20"/>
      <c r="S160" s="20"/>
      <c r="T160" s="20"/>
      <c r="U160" s="20"/>
      <c r="V160" s="20"/>
      <c r="W160" s="20"/>
      <c r="X160" s="20"/>
      <c r="Y160" s="20"/>
    </row>
    <row r="161" spans="3:25" ht="24" customHeight="1" thickBot="1">
      <c r="C161" s="56" t="s">
        <v>76</v>
      </c>
      <c r="D161" s="103" t="str">
        <f>IF(入力用シート!C199="","",入力用シート!C199)</f>
        <v/>
      </c>
      <c r="E161" s="103" t="s">
        <v>77</v>
      </c>
      <c r="F161" s="103" t="str">
        <f>IF(入力用シート!E199="","",入力用シート!E199)</f>
        <v/>
      </c>
      <c r="G161" s="103" t="s">
        <v>62</v>
      </c>
      <c r="H161" s="103" t="str">
        <f>IF(入力用シート!G199="","",入力用シート!G199)</f>
        <v/>
      </c>
      <c r="I161" s="103" t="s">
        <v>64</v>
      </c>
      <c r="J161" s="104" t="str">
        <f>IF(入力用シート!I199="","",入力用シート!I199)</f>
        <v/>
      </c>
      <c r="K161" s="57" t="s">
        <v>67</v>
      </c>
      <c r="L161" s="105" t="str">
        <f>IF(入力用シート!K199="","",入力用シート!K199)</f>
        <v/>
      </c>
      <c r="M161" s="58" t="s">
        <v>78</v>
      </c>
      <c r="O161" s="29" t="str">
        <f t="shared" si="2"/>
        <v/>
      </c>
      <c r="Q161" s="20"/>
      <c r="R161" s="20"/>
      <c r="S161" s="20"/>
      <c r="T161" s="20"/>
      <c r="U161" s="20"/>
      <c r="V161" s="20"/>
      <c r="W161" s="20"/>
      <c r="X161" s="20"/>
      <c r="Y161" s="20"/>
    </row>
    <row r="162" spans="3:25" ht="24" customHeight="1" thickBot="1">
      <c r="C162" s="56" t="s">
        <v>76</v>
      </c>
      <c r="D162" s="103" t="str">
        <f>IF(入力用シート!C200="","",入力用シート!C200)</f>
        <v/>
      </c>
      <c r="E162" s="103" t="s">
        <v>77</v>
      </c>
      <c r="F162" s="103" t="str">
        <f>IF(入力用シート!E200="","",入力用シート!E200)</f>
        <v/>
      </c>
      <c r="G162" s="103" t="s">
        <v>62</v>
      </c>
      <c r="H162" s="103" t="str">
        <f>IF(入力用シート!G200="","",入力用シート!G200)</f>
        <v/>
      </c>
      <c r="I162" s="103" t="s">
        <v>64</v>
      </c>
      <c r="J162" s="104" t="str">
        <f>IF(入力用シート!I200="","",入力用シート!I200)</f>
        <v/>
      </c>
      <c r="K162" s="57" t="s">
        <v>67</v>
      </c>
      <c r="L162" s="105" t="str">
        <f>IF(入力用シート!K200="","",入力用シート!K200)</f>
        <v/>
      </c>
      <c r="M162" s="58" t="s">
        <v>78</v>
      </c>
      <c r="O162" s="29" t="str">
        <f t="shared" si="2"/>
        <v/>
      </c>
      <c r="Q162" s="20"/>
      <c r="R162" s="20"/>
      <c r="S162" s="20"/>
      <c r="T162" s="20"/>
      <c r="U162" s="20"/>
      <c r="V162" s="20"/>
      <c r="W162" s="20"/>
      <c r="X162" s="20"/>
      <c r="Y162" s="20"/>
    </row>
    <row r="163" spans="3:25" ht="24" customHeight="1" thickBot="1">
      <c r="C163" s="56" t="s">
        <v>76</v>
      </c>
      <c r="D163" s="103" t="str">
        <f>IF(入力用シート!C201="","",入力用シート!C201)</f>
        <v/>
      </c>
      <c r="E163" s="103" t="s">
        <v>77</v>
      </c>
      <c r="F163" s="103" t="str">
        <f>IF(入力用シート!E201="","",入力用シート!E201)</f>
        <v/>
      </c>
      <c r="G163" s="103" t="s">
        <v>62</v>
      </c>
      <c r="H163" s="103" t="str">
        <f>IF(入力用シート!G201="","",入力用シート!G201)</f>
        <v/>
      </c>
      <c r="I163" s="103" t="s">
        <v>64</v>
      </c>
      <c r="J163" s="104" t="str">
        <f>IF(入力用シート!I201="","",入力用シート!I201)</f>
        <v/>
      </c>
      <c r="K163" s="57" t="s">
        <v>67</v>
      </c>
      <c r="L163" s="105" t="str">
        <f>IF(入力用シート!K201="","",入力用シート!K201)</f>
        <v/>
      </c>
      <c r="M163" s="58" t="s">
        <v>78</v>
      </c>
      <c r="O163" s="29" t="str">
        <f t="shared" si="2"/>
        <v/>
      </c>
      <c r="Q163" s="20"/>
      <c r="R163" s="20"/>
      <c r="S163" s="20"/>
      <c r="T163" s="20"/>
      <c r="U163" s="20"/>
      <c r="V163" s="20"/>
      <c r="W163" s="20"/>
      <c r="X163" s="20"/>
      <c r="Y163" s="20"/>
    </row>
    <row r="164" spans="3:25" ht="24" customHeight="1" thickBot="1">
      <c r="C164" s="56" t="s">
        <v>76</v>
      </c>
      <c r="D164" s="103" t="str">
        <f>IF(入力用シート!C202="","",入力用シート!C202)</f>
        <v/>
      </c>
      <c r="E164" s="103" t="s">
        <v>77</v>
      </c>
      <c r="F164" s="103" t="str">
        <f>IF(入力用シート!E202="","",入力用シート!E202)</f>
        <v/>
      </c>
      <c r="G164" s="103" t="s">
        <v>62</v>
      </c>
      <c r="H164" s="103" t="str">
        <f>IF(入力用シート!G202="","",入力用シート!G202)</f>
        <v/>
      </c>
      <c r="I164" s="103" t="s">
        <v>64</v>
      </c>
      <c r="J164" s="104" t="str">
        <f>IF(入力用シート!I202="","",入力用シート!I202)</f>
        <v/>
      </c>
      <c r="K164" s="57" t="s">
        <v>67</v>
      </c>
      <c r="L164" s="105" t="str">
        <f>IF(入力用シート!K202="","",入力用シート!K202)</f>
        <v/>
      </c>
      <c r="M164" s="58" t="s">
        <v>78</v>
      </c>
      <c r="O164" s="29" t="str">
        <f>IF(J164="","",J164)</f>
        <v/>
      </c>
      <c r="Q164" s="20"/>
      <c r="R164" s="20"/>
      <c r="S164" s="20"/>
      <c r="T164" s="20"/>
      <c r="U164" s="20"/>
      <c r="V164" s="20"/>
      <c r="W164" s="20"/>
      <c r="X164" s="20"/>
      <c r="Y164" s="20"/>
    </row>
    <row r="165" spans="3:25" ht="43.5" customHeight="1" thickBot="1">
      <c r="O165" s="29">
        <v>1</v>
      </c>
      <c r="Q165" s="20"/>
      <c r="R165" s="20"/>
      <c r="S165" s="20"/>
      <c r="T165" s="20"/>
      <c r="U165" s="20"/>
      <c r="V165" s="20"/>
      <c r="W165" s="20"/>
      <c r="X165" s="20"/>
      <c r="Y165" s="20"/>
    </row>
    <row r="166" spans="3:25" ht="33" customHeight="1" thickBot="1">
      <c r="C166" s="31"/>
      <c r="G166" s="396">
        <f>SUMIF($L$5:$L$164,1,$J$5:$J$164)</f>
        <v>0</v>
      </c>
      <c r="H166" s="397"/>
      <c r="I166" s="28" t="s">
        <v>17</v>
      </c>
      <c r="O166" s="29">
        <v>1</v>
      </c>
      <c r="Q166" s="20"/>
      <c r="R166" s="20"/>
      <c r="S166" s="20"/>
      <c r="T166" s="20"/>
      <c r="U166" s="20"/>
      <c r="V166" s="20"/>
      <c r="W166" s="20"/>
      <c r="X166" s="20"/>
      <c r="Y166" s="20"/>
    </row>
    <row r="167" spans="3:25" ht="33" customHeight="1" thickBot="1">
      <c r="C167" s="31"/>
      <c r="G167" s="396">
        <f>SUMIF($L$5:$L$164,2,$J$5:$J$164)</f>
        <v>0</v>
      </c>
      <c r="H167" s="397"/>
      <c r="I167" s="28" t="s">
        <v>17</v>
      </c>
      <c r="O167" s="29">
        <v>1</v>
      </c>
      <c r="Q167" s="20"/>
      <c r="R167" s="20"/>
      <c r="S167" s="20"/>
      <c r="T167" s="20"/>
      <c r="U167" s="20"/>
      <c r="V167" s="20"/>
      <c r="W167" s="20"/>
      <c r="X167" s="20"/>
      <c r="Y167" s="20"/>
    </row>
    <row r="168" spans="3:25" ht="33" customHeight="1" thickBot="1">
      <c r="C168" s="31"/>
      <c r="G168" s="396">
        <f>SUMIF($L$5:$L$164,3,$J$5:$J$164)</f>
        <v>0</v>
      </c>
      <c r="H168" s="397"/>
      <c r="I168" s="28" t="s">
        <v>17</v>
      </c>
      <c r="J168"/>
      <c r="K168"/>
      <c r="L168"/>
      <c r="M168"/>
      <c r="N168"/>
      <c r="O168" s="29">
        <v>1</v>
      </c>
      <c r="Q168" s="20"/>
      <c r="R168" s="20"/>
      <c r="S168" s="20"/>
      <c r="T168" s="20"/>
      <c r="U168" s="20"/>
      <c r="V168" s="20"/>
      <c r="W168" s="20"/>
      <c r="X168" s="20"/>
      <c r="Y168" s="20"/>
    </row>
    <row r="169" spans="3:25" ht="33" customHeight="1" thickBot="1">
      <c r="C169" s="31"/>
      <c r="G169" s="396">
        <f>SUMIF($L$5:$L$164,4,$J$5:$J$164)</f>
        <v>0</v>
      </c>
      <c r="H169" s="397"/>
      <c r="I169" s="28" t="s">
        <v>17</v>
      </c>
      <c r="J169"/>
      <c r="K169"/>
      <c r="L169"/>
      <c r="M169"/>
      <c r="N169"/>
      <c r="O169" s="29">
        <v>1</v>
      </c>
      <c r="Q169" s="20"/>
      <c r="R169" s="20"/>
      <c r="S169" s="20"/>
      <c r="T169" s="20"/>
      <c r="U169" s="20"/>
      <c r="V169" s="20"/>
      <c r="W169" s="20"/>
      <c r="X169" s="20"/>
      <c r="Y169" s="20"/>
    </row>
    <row r="170" spans="3:25" ht="33" customHeight="1" thickBot="1">
      <c r="C170" s="31"/>
      <c r="G170" s="396">
        <f>SUMIF($L$5:$L$164,5,$J$5:$J$164)</f>
        <v>0</v>
      </c>
      <c r="H170" s="397"/>
      <c r="I170" s="28" t="s">
        <v>17</v>
      </c>
      <c r="J170"/>
      <c r="K170"/>
      <c r="L170"/>
      <c r="M170"/>
      <c r="N170"/>
      <c r="O170" s="29">
        <v>1</v>
      </c>
      <c r="Q170" s="20"/>
      <c r="R170" s="20"/>
      <c r="S170" s="20"/>
      <c r="T170" s="20"/>
      <c r="U170" s="20"/>
      <c r="V170" s="20"/>
      <c r="W170" s="20"/>
      <c r="X170" s="20"/>
      <c r="Y170" s="20"/>
    </row>
    <row r="171" spans="3:25" ht="33" customHeight="1" thickBot="1">
      <c r="C171" s="31"/>
      <c r="G171" s="396">
        <f>SUMIF($L$5:$L$164,6,$J$5:$J$164)</f>
        <v>0</v>
      </c>
      <c r="H171" s="397"/>
      <c r="I171" s="28" t="s">
        <v>17</v>
      </c>
      <c r="J171"/>
      <c r="K171"/>
      <c r="L171"/>
      <c r="M171"/>
      <c r="N171"/>
      <c r="O171" s="29">
        <v>1</v>
      </c>
      <c r="Q171" s="20"/>
      <c r="R171" s="20"/>
      <c r="S171" s="20"/>
      <c r="T171" s="20"/>
      <c r="U171" s="20"/>
      <c r="V171" s="20"/>
      <c r="W171" s="20"/>
      <c r="X171" s="20"/>
      <c r="Y171" s="20"/>
    </row>
    <row r="172" spans="3:25" ht="33" customHeight="1" thickBot="1">
      <c r="C172" s="31"/>
      <c r="G172" s="396">
        <f>SUM(G166:H171)</f>
        <v>0</v>
      </c>
      <c r="H172" s="397"/>
      <c r="I172" s="28" t="s">
        <v>17</v>
      </c>
      <c r="J172"/>
      <c r="K172"/>
      <c r="L172"/>
      <c r="M172"/>
      <c r="N172"/>
      <c r="O172" s="29">
        <v>1</v>
      </c>
      <c r="Q172" s="20"/>
      <c r="R172" s="20"/>
      <c r="S172" s="20"/>
      <c r="T172" s="20"/>
      <c r="U172" s="20"/>
      <c r="V172" s="20"/>
      <c r="W172" s="20"/>
      <c r="X172" s="20"/>
      <c r="Y172" s="20"/>
    </row>
    <row r="173" spans="3:25">
      <c r="Q173" s="20"/>
      <c r="R173" s="20"/>
      <c r="S173" s="20"/>
      <c r="T173" s="20"/>
      <c r="U173" s="20"/>
      <c r="V173" s="20"/>
      <c r="W173" s="20"/>
      <c r="X173" s="20"/>
      <c r="Y173" s="20"/>
    </row>
  </sheetData>
  <sheetProtection algorithmName="SHA-512" hashValue="Ik1z+hEwhd2IBJf79RtAKyasxPfyCVy4ZlQBXVnGtX8oMmy/cuy7Md+I2jEfEEdftdW7/iy2zv/cS0C9xLBsqA==" saltValue="lG3o9GuvzW/v3yf/0vMyjQ==" spinCount="100000" sheet="1" autoFilter="0"/>
  <autoFilter ref="O4:O172" xr:uid="{00000000-0009-0000-0000-000002000000}"/>
  <mergeCells count="15">
    <mergeCell ref="U13:W15"/>
    <mergeCell ref="R1:W4"/>
    <mergeCell ref="G172:H172"/>
    <mergeCell ref="J4:K4"/>
    <mergeCell ref="P5:P9"/>
    <mergeCell ref="C4:I4"/>
    <mergeCell ref="L4:M4"/>
    <mergeCell ref="G166:H166"/>
    <mergeCell ref="G167:H167"/>
    <mergeCell ref="G168:H168"/>
    <mergeCell ref="C3:D3"/>
    <mergeCell ref="E3:M3"/>
    <mergeCell ref="G169:H169"/>
    <mergeCell ref="G170:H170"/>
    <mergeCell ref="G171:H171"/>
  </mergeCells>
  <phoneticPr fontId="2"/>
  <pageMargins left="1.1023622047244095" right="0.70866141732283472" top="0.74803149606299213" bottom="0.74803149606299213" header="0.31496062992125984" footer="0.31496062992125984"/>
  <pageSetup paperSize="9" scale="96" fitToHeight="0" orientation="portrait" blackAndWhite="1"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0AA714-FF45-4E33-9412-5E23F516FE9A}">
  <dimension ref="A1:BC3"/>
  <sheetViews>
    <sheetView topLeftCell="AP1" workbookViewId="0">
      <selection activeCell="BD3" sqref="BD3"/>
    </sheetView>
  </sheetViews>
  <sheetFormatPr defaultColWidth="9" defaultRowHeight="18.45"/>
  <cols>
    <col min="1" max="4" width="9" style="94" customWidth="1"/>
    <col min="5" max="13" width="9" style="94"/>
    <col min="14" max="14" width="9" style="94" customWidth="1"/>
    <col min="15" max="15" width="9" style="94"/>
    <col min="16" max="16" width="9" style="94" customWidth="1"/>
    <col min="17" max="20" width="9" style="94"/>
    <col min="21" max="22" width="28.2109375" style="94" customWidth="1"/>
    <col min="23" max="33" width="9" style="94" customWidth="1"/>
    <col min="34" max="34" width="9" style="94"/>
    <col min="35" max="55" width="9" style="94" customWidth="1"/>
    <col min="56" max="16384" width="9" style="94"/>
  </cols>
  <sheetData>
    <row r="1" spans="1:55" s="115" customFormat="1" ht="41.25" customHeight="1">
      <c r="A1" s="108" t="s">
        <v>171</v>
      </c>
      <c r="B1" s="109"/>
      <c r="C1" s="110" t="s">
        <v>172</v>
      </c>
      <c r="D1" s="111" t="s">
        <v>4</v>
      </c>
      <c r="E1" s="112" t="s">
        <v>173</v>
      </c>
      <c r="F1" s="113" t="s">
        <v>5</v>
      </c>
      <c r="G1" s="112" t="s">
        <v>32</v>
      </c>
      <c r="H1" s="112" t="s">
        <v>174</v>
      </c>
      <c r="I1" s="112" t="s">
        <v>175</v>
      </c>
      <c r="J1" s="112" t="s">
        <v>176</v>
      </c>
      <c r="K1" s="112" t="s">
        <v>177</v>
      </c>
      <c r="L1" s="112" t="s">
        <v>7</v>
      </c>
      <c r="M1" s="112" t="s">
        <v>25</v>
      </c>
      <c r="N1" s="114" t="s">
        <v>178</v>
      </c>
      <c r="O1" s="405" t="s">
        <v>179</v>
      </c>
      <c r="P1" s="405"/>
      <c r="Q1" s="405"/>
      <c r="R1" s="405"/>
      <c r="S1" s="405"/>
      <c r="T1" s="405"/>
      <c r="U1" s="405"/>
      <c r="V1" s="405"/>
      <c r="W1" s="114" t="s">
        <v>180</v>
      </c>
      <c r="X1" s="406" t="s">
        <v>181</v>
      </c>
      <c r="Y1" s="406"/>
      <c r="Z1" s="406"/>
      <c r="AA1" s="406"/>
      <c r="AB1" s="406"/>
      <c r="AC1" s="406"/>
      <c r="AD1" s="406"/>
      <c r="AE1" s="406" t="s">
        <v>182</v>
      </c>
      <c r="AF1" s="406"/>
      <c r="AG1" s="406"/>
      <c r="AH1" s="114" t="s">
        <v>183</v>
      </c>
      <c r="AI1" s="407" t="s">
        <v>184</v>
      </c>
      <c r="AJ1" s="407"/>
      <c r="AK1" s="407"/>
      <c r="AL1" s="407"/>
      <c r="AM1" s="407"/>
      <c r="AN1" s="407"/>
      <c r="AO1" s="407"/>
      <c r="AP1" s="406" t="s">
        <v>185</v>
      </c>
      <c r="AQ1" s="406"/>
      <c r="AR1" s="406"/>
      <c r="AS1" s="406" t="s">
        <v>186</v>
      </c>
      <c r="AT1" s="406"/>
      <c r="AU1" s="406"/>
      <c r="AV1" s="406"/>
      <c r="AW1" s="406"/>
      <c r="AX1" s="406"/>
      <c r="AY1" s="406"/>
      <c r="AZ1" s="404" t="s">
        <v>187</v>
      </c>
      <c r="BA1" s="404"/>
      <c r="BB1" s="404"/>
      <c r="BC1" s="404"/>
    </row>
    <row r="2" spans="1:55" s="115" customFormat="1" ht="18.75" customHeight="1">
      <c r="A2" s="108"/>
      <c r="B2" s="109"/>
      <c r="C2" s="116"/>
      <c r="D2" s="110"/>
      <c r="E2" s="117"/>
      <c r="F2" s="118"/>
      <c r="G2" s="112"/>
      <c r="H2" s="112"/>
      <c r="I2" s="112"/>
      <c r="J2" s="112"/>
      <c r="K2" s="117"/>
      <c r="L2" s="112"/>
      <c r="M2" s="112"/>
      <c r="N2" s="112"/>
      <c r="O2" s="119" t="s">
        <v>188</v>
      </c>
      <c r="P2" s="120" t="s">
        <v>189</v>
      </c>
      <c r="Q2" s="119" t="s">
        <v>190</v>
      </c>
      <c r="R2" s="120" t="s">
        <v>191</v>
      </c>
      <c r="S2" s="120" t="s">
        <v>10</v>
      </c>
      <c r="T2" s="120" t="s">
        <v>14</v>
      </c>
      <c r="U2" s="120" t="s">
        <v>192</v>
      </c>
      <c r="V2" s="120" t="s">
        <v>193</v>
      </c>
      <c r="W2" s="114"/>
      <c r="X2" s="121" t="s">
        <v>194</v>
      </c>
      <c r="Y2" s="121" t="s">
        <v>195</v>
      </c>
      <c r="Z2" s="121" t="s">
        <v>196</v>
      </c>
      <c r="AA2" s="121" t="s">
        <v>205</v>
      </c>
      <c r="AB2" s="121" t="s">
        <v>206</v>
      </c>
      <c r="AC2" s="121" t="s">
        <v>207</v>
      </c>
      <c r="AD2" s="121" t="s">
        <v>197</v>
      </c>
      <c r="AE2" s="121" t="s">
        <v>198</v>
      </c>
      <c r="AF2" s="121" t="s">
        <v>199</v>
      </c>
      <c r="AG2" s="121" t="s">
        <v>197</v>
      </c>
      <c r="AH2" s="117"/>
      <c r="AI2" s="121" t="s">
        <v>194</v>
      </c>
      <c r="AJ2" s="121" t="s">
        <v>195</v>
      </c>
      <c r="AK2" s="121" t="s">
        <v>196</v>
      </c>
      <c r="AL2" s="121" t="s">
        <v>205</v>
      </c>
      <c r="AM2" s="121" t="s">
        <v>206</v>
      </c>
      <c r="AN2" s="121" t="s">
        <v>207</v>
      </c>
      <c r="AO2" s="122" t="s">
        <v>197</v>
      </c>
      <c r="AP2" s="121" t="s">
        <v>200</v>
      </c>
      <c r="AQ2" s="121" t="s">
        <v>201</v>
      </c>
      <c r="AR2" s="122" t="s">
        <v>197</v>
      </c>
      <c r="AS2" s="121" t="s">
        <v>194</v>
      </c>
      <c r="AT2" s="121" t="s">
        <v>195</v>
      </c>
      <c r="AU2" s="121" t="s">
        <v>196</v>
      </c>
      <c r="AV2" s="121" t="s">
        <v>205</v>
      </c>
      <c r="AW2" s="121" t="s">
        <v>206</v>
      </c>
      <c r="AX2" s="121" t="s">
        <v>207</v>
      </c>
      <c r="AY2" s="122" t="s">
        <v>197</v>
      </c>
      <c r="AZ2" s="121" t="s">
        <v>202</v>
      </c>
      <c r="BA2" s="123" t="s">
        <v>203</v>
      </c>
      <c r="BB2" s="123" t="s">
        <v>204</v>
      </c>
      <c r="BC2" s="123" t="s">
        <v>197</v>
      </c>
    </row>
    <row r="3" spans="1:55" s="130" customFormat="1">
      <c r="A3" s="124"/>
      <c r="B3" s="124"/>
      <c r="C3" s="125" t="str">
        <f>入力用シート!G3&amp;入力用シート!I3&amp;入力用シート!J3&amp;入力用シート!K3&amp;入力用シート!L3</f>
        <v>令和６年3月31日</v>
      </c>
      <c r="D3" s="126" t="str">
        <f>ASC(入力用シート!G5)</f>
        <v/>
      </c>
      <c r="E3" s="126">
        <f>入力用シート!G6</f>
        <v>0</v>
      </c>
      <c r="F3" s="126" t="str">
        <f>入力用シート!G7&amp;入力用シート!H7&amp;入力用シート!I7&amp;入力用シート!J7&amp;入力用シート!K7&amp;入力用シート!L7&amp;入力用シート!M7&amp;入力用シート!N7&amp;入力用シート!O7&amp;入力用シート!P7</f>
        <v/>
      </c>
      <c r="G3" s="125" t="str">
        <f>入力用シート!I10&amp;入力用シート!J10&amp;入力用シート!K10&amp;"-"&amp;入力用シート!M10&amp;入力用シート!N10&amp;入力用シート!O10&amp;入力用シート!P10</f>
        <v>-</v>
      </c>
      <c r="H3" s="126">
        <f>入力用シート!I11</f>
        <v>0</v>
      </c>
      <c r="I3" s="125" t="str">
        <f>CONCATENATE(入力用シート!I8,入力用シート!J8,入力用シート!K8,"-",入力用シート!M8,入力用シート!N8,入力用シート!O8,入力用シート!P8)</f>
        <v>-</v>
      </c>
      <c r="J3" s="126" t="str">
        <f>IF(入力用シート!I9="","",入力用シート!I9)</f>
        <v/>
      </c>
      <c r="K3" s="125" t="str">
        <f>入力用シート!I12&amp;"　"&amp;入力用シート!I13</f>
        <v>　</v>
      </c>
      <c r="L3" s="125" t="str">
        <f>入力用シート!I14&amp;"　"&amp;入力用シート!I15</f>
        <v>　</v>
      </c>
      <c r="M3" s="127">
        <f>入力用シート!I16</f>
        <v>0</v>
      </c>
      <c r="N3" s="127">
        <f>入力用シート!I17</f>
        <v>0</v>
      </c>
      <c r="O3" s="125" t="str">
        <f>ASC(CONCATENATE(交付申請書兼請求書!B22,交付申請書兼請求書!C22,交付申請書兼請求書!D22,交付申請書兼請求書!E22))</f>
        <v/>
      </c>
      <c r="P3" s="125" t="str">
        <f>IF(入力用シート!O20="農協",入力用シート!I20&amp;"農業協同組合",入力用シート!I20&amp;入力用シート!O20)</f>
        <v/>
      </c>
      <c r="Q3" s="125" t="str">
        <f>ASC(CONCATENATE(交付申請書兼請求書!Q22,交付申請書兼請求書!R22,交付申請書兼請求書!S22))</f>
        <v/>
      </c>
      <c r="R3" s="125" t="str">
        <f>IF(入力用シート!O22="本店",入力用シート!I22,入力用シート!I22&amp;入力用シート!O22)</f>
        <v/>
      </c>
      <c r="S3" s="125">
        <f>入力用シート!G23</f>
        <v>0</v>
      </c>
      <c r="T3" s="125" t="str">
        <f>ASC(CONCATENATE(交付申請書兼請求書!Q24,交付申請書兼請求書!R24,交付申請書兼請求書!S24,交付申請書兼請求書!T24,交付申請書兼請求書!U24,交付申請書兼請求書!V24,交付申請書兼請求書!W24))</f>
        <v/>
      </c>
      <c r="U3" s="125">
        <f>入力用シート!I26</f>
        <v>0</v>
      </c>
      <c r="V3" s="125" t="str">
        <f>ASC(入力用シート!I25)</f>
        <v/>
      </c>
      <c r="W3" s="128">
        <f>入力用シート!L28</f>
        <v>1</v>
      </c>
      <c r="X3" s="128">
        <f>入力用シート!E208</f>
        <v>0</v>
      </c>
      <c r="Y3" s="128">
        <f>入力用シート!E211</f>
        <v>0</v>
      </c>
      <c r="Z3" s="128">
        <f>入力用シート!E214</f>
        <v>0</v>
      </c>
      <c r="AA3" s="128">
        <f>入力用シート!E217</f>
        <v>0</v>
      </c>
      <c r="AB3" s="128">
        <f>入力用シート!E220</f>
        <v>0</v>
      </c>
      <c r="AC3" s="128">
        <f>入力用シート!E223</f>
        <v>0</v>
      </c>
      <c r="AD3" s="128">
        <f>SUM(X3:AC3)</f>
        <v>0</v>
      </c>
      <c r="AE3" s="128">
        <f>入力用シート!L32</f>
        <v>0</v>
      </c>
      <c r="AF3" s="128">
        <f>入力用シート!L33</f>
        <v>0</v>
      </c>
      <c r="AG3" s="128">
        <f>AE3+AF3</f>
        <v>0</v>
      </c>
      <c r="AH3" s="128">
        <f>入力用シート!Q32</f>
        <v>0</v>
      </c>
      <c r="AI3" s="128">
        <f>入力用シート!I29</f>
        <v>0</v>
      </c>
      <c r="AJ3" s="128">
        <f>入力用シート!I30</f>
        <v>0</v>
      </c>
      <c r="AK3" s="128">
        <f>入力用シート!I31</f>
        <v>0</v>
      </c>
      <c r="AL3" s="128">
        <f>入力用シート!N29</f>
        <v>0</v>
      </c>
      <c r="AM3" s="128">
        <f>入力用シート!N30</f>
        <v>0</v>
      </c>
      <c r="AN3" s="128">
        <f>入力用シート!N31</f>
        <v>0</v>
      </c>
      <c r="AO3" s="128">
        <f>SUM(AI3:AN3)</f>
        <v>0</v>
      </c>
      <c r="AP3" s="129">
        <f>SUM(入力用シート!Q34:'入力用シート'!Q36)</f>
        <v>0</v>
      </c>
      <c r="AQ3" s="129">
        <f>SUM(入力用シート!S34:T36)</f>
        <v>0</v>
      </c>
      <c r="AR3" s="129">
        <f>AP3+AQ3</f>
        <v>0</v>
      </c>
      <c r="AS3" s="129">
        <f>入力用シート!I34</f>
        <v>0</v>
      </c>
      <c r="AT3" s="129">
        <f>入力用シート!I35</f>
        <v>0</v>
      </c>
      <c r="AU3" s="129">
        <f>入力用シート!I36</f>
        <v>0</v>
      </c>
      <c r="AV3" s="129">
        <f>入力用シート!N34</f>
        <v>0</v>
      </c>
      <c r="AW3" s="129">
        <f>入力用シート!N35</f>
        <v>0</v>
      </c>
      <c r="AX3" s="129">
        <f>入力用シート!N36</f>
        <v>0</v>
      </c>
      <c r="AY3" s="129">
        <f>SUM(AS3:AX3)</f>
        <v>0</v>
      </c>
      <c r="AZ3" s="129">
        <f>AD3*1000</f>
        <v>0</v>
      </c>
      <c r="BA3" s="129">
        <f>AO3*1000</f>
        <v>0</v>
      </c>
      <c r="BB3" s="129">
        <f>AY3*10000</f>
        <v>0</v>
      </c>
      <c r="BC3" s="128">
        <f>AZ3+BA3+BB3</f>
        <v>0</v>
      </c>
    </row>
  </sheetData>
  <sheetProtection algorithmName="SHA-512" hashValue="P6SYOBVhGH6p9HNqCKYQlGMpsyIjTqj3yr2QbbOQC3UT5mMa2lxglUGrEr/yWvljprA/dqAdVCPwDSMoWJ+lsQ==" saltValue="wAJyl//i+/tw6X4+LzqA6Q==" spinCount="100000" sheet="1" objects="1" scenarios="1"/>
  <mergeCells count="7">
    <mergeCell ref="AZ1:BC1"/>
    <mergeCell ref="O1:V1"/>
    <mergeCell ref="X1:AD1"/>
    <mergeCell ref="AE1:AG1"/>
    <mergeCell ref="AI1:AO1"/>
    <mergeCell ref="AP1:AR1"/>
    <mergeCell ref="AS1:AY1"/>
  </mergeCells>
  <phoneticPr fontId="2"/>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入力用シート</vt:lpstr>
      <vt:lpstr>交付申請書兼請求書</vt:lpstr>
      <vt:lpstr>個別接種回数計算書</vt:lpstr>
      <vt:lpstr>Sheet1</vt:lpstr>
      <vt:lpstr>個別接種回数計算書!Print_Area</vt:lpstr>
      <vt:lpstr>交付申請書兼請求書!Print_Area</vt:lpstr>
      <vt:lpstr>入力用シート!Print_Area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2024-01-24T05:45:14Z</dcterms:created>
  <dcterms:modified xsi:type="dcterms:W3CDTF">2024-03-19T08:40:10Z</dcterms:modified>
</cp:coreProperties>
</file>