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31.47\disk1\contents\共有\700 医師確保推進G\14医療勤務環境改善関係\★ 地域医療勤務環境補助金\★R8\★医師派遣等推進事業\02　県→病院　交付申請依頼\01 決裁\317 ●勤務環境改善医師派遣等推進事業様式\"/>
    </mc:Choice>
  </mc:AlternateContent>
  <xr:revisionPtr revIDLastSave="0" documentId="13_ncr:1_{F2E5E137-E32C-499D-89E7-C20293143C35}" xr6:coauthVersionLast="47" xr6:coauthVersionMax="47" xr10:uidLastSave="{00000000-0000-0000-0000-000000000000}"/>
  <bookViews>
    <workbookView xWindow="1956" yWindow="672" windowWidth="25116" windowHeight="16536" xr2:uid="{1E1EF85E-32CE-434A-83BD-40E79114F3C7}"/>
  </bookViews>
  <sheets>
    <sheet name="参考資料2" sheetId="1" r:id="rId1"/>
    <sheet name="参考資料2 (記載例）" sheetId="3" r:id="rId2"/>
  </sheets>
  <definedNames>
    <definedName name="_xlnm.Print_Area" localSheetId="0">参考資料2!$A$1:$L$68</definedName>
    <definedName name="_xlnm.Print_Area" localSheetId="1">'参考資料2 (記載例）'!$A$1:$L$68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8" i="3" l="1"/>
  <c r="K24" i="3"/>
  <c r="K23" i="3"/>
  <c r="I66" i="3"/>
  <c r="G66" i="3"/>
  <c r="E66" i="3"/>
  <c r="C66" i="3"/>
  <c r="B49" i="3"/>
  <c r="K5" i="3" s="1"/>
  <c r="C40" i="3"/>
  <c r="A39" i="3"/>
  <c r="B36" i="3"/>
  <c r="C39" i="3" s="1"/>
  <c r="E39" i="3" s="1"/>
  <c r="C5" i="3" s="1"/>
  <c r="G25" i="3"/>
  <c r="C67" i="3" s="1"/>
  <c r="E25" i="3"/>
  <c r="C25" i="3"/>
  <c r="H22" i="3"/>
  <c r="F22" i="3"/>
  <c r="H21" i="3"/>
  <c r="F21" i="3"/>
  <c r="H20" i="3"/>
  <c r="F20" i="3"/>
  <c r="H19" i="3"/>
  <c r="F19" i="3"/>
  <c r="H14" i="3"/>
  <c r="F14" i="3"/>
  <c r="B9" i="3"/>
  <c r="L5" i="3"/>
  <c r="L5" i="1"/>
  <c r="B9" i="1"/>
  <c r="F14" i="1"/>
  <c r="H14" i="1"/>
  <c r="F19" i="1"/>
  <c r="H19" i="1"/>
  <c r="F20" i="1"/>
  <c r="H20" i="1"/>
  <c r="F21" i="1"/>
  <c r="H21" i="1"/>
  <c r="F22" i="1"/>
  <c r="H22" i="1"/>
  <c r="K23" i="1"/>
  <c r="K24" i="1" s="1"/>
  <c r="C25" i="1"/>
  <c r="E25" i="1"/>
  <c r="G25" i="1"/>
  <c r="I67" i="1" s="1"/>
  <c r="B36" i="1"/>
  <c r="A39" i="1"/>
  <c r="C39" i="1"/>
  <c r="C40" i="1"/>
  <c r="E39" i="1" s="1"/>
  <c r="C5" i="1" s="1"/>
  <c r="B49" i="1"/>
  <c r="K5" i="1" s="1"/>
  <c r="C66" i="1"/>
  <c r="E66" i="1"/>
  <c r="G66" i="1"/>
  <c r="I66" i="1"/>
  <c r="E67" i="3" l="1"/>
  <c r="B20" i="3" s="1"/>
  <c r="G67" i="3"/>
  <c r="B21" i="3" s="1"/>
  <c r="I67" i="3"/>
  <c r="B22" i="3" s="1"/>
  <c r="B19" i="3"/>
  <c r="F9" i="3"/>
  <c r="K20" i="3"/>
  <c r="K21" i="3"/>
  <c r="K22" i="3"/>
  <c r="K25" i="3"/>
  <c r="K14" i="3"/>
  <c r="B17" i="3" s="1"/>
  <c r="K17" i="3" s="1"/>
  <c r="B18" i="3" s="1"/>
  <c r="K19" i="3"/>
  <c r="C67" i="1"/>
  <c r="B19" i="1" s="1"/>
  <c r="K19" i="1" s="1"/>
  <c r="E67" i="1"/>
  <c r="G67" i="1"/>
  <c r="B21" i="1" s="1"/>
  <c r="K21" i="1" s="1"/>
  <c r="B22" i="1"/>
  <c r="K22" i="1" s="1"/>
  <c r="B20" i="1"/>
  <c r="K20" i="1" s="1"/>
  <c r="K25" i="1"/>
  <c r="F9" i="1"/>
  <c r="K14" i="1" s="1"/>
  <c r="B17" i="1" s="1"/>
  <c r="K17" i="1" s="1"/>
  <c r="B26" i="3" l="1"/>
  <c r="K26" i="3" s="1"/>
  <c r="K18" i="3"/>
  <c r="B18" i="1"/>
  <c r="B26" i="1"/>
  <c r="K26" i="1" s="1"/>
  <c r="F18" i="1"/>
  <c r="K18" i="1" l="1"/>
</calcChain>
</file>

<file path=xl/sharedStrings.xml><?xml version="1.0" encoding="utf-8"?>
<sst xmlns="http://schemas.openxmlformats.org/spreadsheetml/2006/main" count="260" uniqueCount="80">
  <si>
    <t>円／年</t>
    <rPh sb="0" eb="1">
      <t>エン</t>
    </rPh>
    <rPh sb="2" eb="3">
      <t>ネン</t>
    </rPh>
    <phoneticPr fontId="3"/>
  </si>
  <si>
    <t>円</t>
    <rPh sb="0" eb="1">
      <t>エン</t>
    </rPh>
    <phoneticPr fontId="3"/>
  </si>
  <si>
    <t>共済福祉</t>
  </si>
  <si>
    <t>共済介護</t>
  </si>
  <si>
    <t>共済短期</t>
  </si>
  <si>
    <t>共済長期</t>
  </si>
  <si>
    <t>その他</t>
  </si>
  <si>
    <t>勤勉手当</t>
  </si>
  <si>
    <t>期末手当</t>
  </si>
  <si>
    <t>特勤（診療報酬）手当</t>
    <rPh sb="3" eb="5">
      <t>シンリョウ</t>
    </rPh>
    <rPh sb="5" eb="7">
      <t>ホウシュウ</t>
    </rPh>
    <rPh sb="8" eb="10">
      <t>テアテ</t>
    </rPh>
    <phoneticPr fontId="3"/>
  </si>
  <si>
    <t>通勤手当</t>
  </si>
  <si>
    <t>住居手当</t>
  </si>
  <si>
    <t>地域手当</t>
  </si>
  <si>
    <t>扶養手当</t>
  </si>
  <si>
    <t>管理職手当</t>
  </si>
  <si>
    <t>給料額</t>
  </si>
  <si>
    <t>計</t>
    <rPh sb="0" eb="1">
      <t>ケイ</t>
    </rPh>
    <phoneticPr fontId="3"/>
  </si>
  <si>
    <t>消耗備品費</t>
    <rPh sb="0" eb="2">
      <t>ショウモウ</t>
    </rPh>
    <rPh sb="2" eb="4">
      <t>ビヒン</t>
    </rPh>
    <rPh sb="4" eb="5">
      <t>ヒ</t>
    </rPh>
    <phoneticPr fontId="3"/>
  </si>
  <si>
    <t>消耗品費</t>
    <rPh sb="0" eb="2">
      <t>ショウモウ</t>
    </rPh>
    <rPh sb="2" eb="3">
      <t>ヒン</t>
    </rPh>
    <rPh sb="3" eb="4">
      <t>ヒ</t>
    </rPh>
    <phoneticPr fontId="3"/>
  </si>
  <si>
    <t>通信費</t>
    <rPh sb="0" eb="3">
      <t>ツウシンヒ</t>
    </rPh>
    <phoneticPr fontId="3"/>
  </si>
  <si>
    <t>旅費交通費</t>
    <rPh sb="0" eb="2">
      <t>リョヒ</t>
    </rPh>
    <rPh sb="2" eb="4">
      <t>コウツウ</t>
    </rPh>
    <rPh sb="4" eb="5">
      <t>ヒ</t>
    </rPh>
    <phoneticPr fontId="3"/>
  </si>
  <si>
    <t>福利厚生費</t>
    <rPh sb="0" eb="2">
      <t>フクリ</t>
    </rPh>
    <rPh sb="2" eb="5">
      <t>コウセイヒ</t>
    </rPh>
    <phoneticPr fontId="3"/>
  </si>
  <si>
    <t>※２：「その他の経費」は、全ての医師にかかる経費（福利厚生費、旅費交通費、通信費、消耗品費、消耗器具備品費）をいう。</t>
  </si>
  <si>
    <t>＝</t>
    <phoneticPr fontId="3"/>
  </si>
  <si>
    <t>×</t>
    <phoneticPr fontId="3"/>
  </si>
  <si>
    <t>・人件費（C)</t>
    <rPh sb="1" eb="4">
      <t>ジンケンヒ</t>
    </rPh>
    <phoneticPr fontId="3"/>
  </si>
  <si>
    <t>人</t>
    <rPh sb="0" eb="1">
      <t>ニン</t>
    </rPh>
    <phoneticPr fontId="3"/>
  </si>
  <si>
    <t>人数（医療職）</t>
    <rPh sb="0" eb="2">
      <t>ニンズウ</t>
    </rPh>
    <rPh sb="3" eb="5">
      <t>イリョウ</t>
    </rPh>
    <rPh sb="5" eb="6">
      <t>ショク</t>
    </rPh>
    <phoneticPr fontId="3"/>
  </si>
  <si>
    <t>事務部門職員数</t>
    <rPh sb="0" eb="2">
      <t>ジム</t>
    </rPh>
    <rPh sb="2" eb="4">
      <t>ブモン</t>
    </rPh>
    <rPh sb="4" eb="6">
      <t>ショクイン</t>
    </rPh>
    <rPh sb="6" eb="7">
      <t>スウ</t>
    </rPh>
    <phoneticPr fontId="3"/>
  </si>
  <si>
    <t>看護助手数</t>
    <rPh sb="0" eb="2">
      <t>カンゴ</t>
    </rPh>
    <rPh sb="2" eb="4">
      <t>ジョシュ</t>
    </rPh>
    <rPh sb="4" eb="5">
      <t>スウ</t>
    </rPh>
    <phoneticPr fontId="3"/>
  </si>
  <si>
    <t>医師数</t>
    <rPh sb="0" eb="2">
      <t>イシ</t>
    </rPh>
    <rPh sb="2" eb="3">
      <t>スウ</t>
    </rPh>
    <phoneticPr fontId="3"/>
  </si>
  <si>
    <t>全職員数</t>
    <rPh sb="0" eb="3">
      <t>ゼンショクイン</t>
    </rPh>
    <rPh sb="3" eb="4">
      <t>スウ</t>
    </rPh>
    <phoneticPr fontId="3"/>
  </si>
  <si>
    <t>人件費給与費</t>
    <rPh sb="0" eb="3">
      <t>ジンケンヒ</t>
    </rPh>
    <rPh sb="3" eb="5">
      <t>キュウヨ</t>
    </rPh>
    <rPh sb="5" eb="6">
      <t>ヒ</t>
    </rPh>
    <phoneticPr fontId="3"/>
  </si>
  <si>
    <t>（人件費</t>
    <rPh sb="1" eb="4">
      <t>ジンケンヒ</t>
    </rPh>
    <phoneticPr fontId="3"/>
  </si>
  <si>
    <t>※３：「人件費（医療職）」は、医師を含むものであり、人件費総額を医療職の職員数により按分して算出すること。</t>
  </si>
  <si>
    <t>（千円未満切り捨て）</t>
    <rPh sb="1" eb="3">
      <t>センエン</t>
    </rPh>
    <rPh sb="3" eb="5">
      <t>ミマン</t>
    </rPh>
    <rPh sb="5" eb="6">
      <t>キ</t>
    </rPh>
    <rPh sb="7" eb="8">
      <t>ス</t>
    </rPh>
    <phoneticPr fontId="3"/>
  </si>
  <si>
    <t>／</t>
    <phoneticPr fontId="3"/>
  </si>
  <si>
    <t>「補助所要額」</t>
    <rPh sb="1" eb="3">
      <t>ホジョ</t>
    </rPh>
    <rPh sb="3" eb="5">
      <t>ショヨウ</t>
    </rPh>
    <rPh sb="5" eb="6">
      <t>ガク</t>
    </rPh>
    <phoneticPr fontId="3"/>
  </si>
  <si>
    <t>（派遣期間）</t>
    <rPh sb="1" eb="3">
      <t>ハケン</t>
    </rPh>
    <rPh sb="3" eb="5">
      <t>キカン</t>
    </rPh>
    <phoneticPr fontId="3"/>
  </si>
  <si>
    <t>/</t>
    <phoneticPr fontId="3"/>
  </si>
  <si>
    <t>　　　「基準額」：</t>
    <rPh sb="4" eb="7">
      <t>キジュンガク</t>
    </rPh>
    <phoneticPr fontId="3"/>
  </si>
  <si>
    <t>収入額計</t>
    <rPh sb="0" eb="2">
      <t>シュウニュウ</t>
    </rPh>
    <rPh sb="2" eb="3">
      <t>ガク</t>
    </rPh>
    <rPh sb="3" eb="4">
      <t>ケイ</t>
    </rPh>
    <phoneticPr fontId="3"/>
  </si>
  <si>
    <t>　　　「収入額」：</t>
    <rPh sb="4" eb="6">
      <t>シュウニュウ</t>
    </rPh>
    <rPh sb="6" eb="7">
      <t>ガク</t>
    </rPh>
    <phoneticPr fontId="3"/>
  </si>
  <si>
    <t>（対象者人件費）　</t>
    <rPh sb="1" eb="4">
      <t>タイショウシャ</t>
    </rPh>
    <rPh sb="4" eb="7">
      <t>ジンケンヒ</t>
    </rPh>
    <phoneticPr fontId="3"/>
  </si>
  <si>
    <t>（対象者人件費）</t>
    <rPh sb="1" eb="4">
      <t>タイショウシャ</t>
    </rPh>
    <rPh sb="4" eb="7">
      <t>ジンケンヒ</t>
    </rPh>
    <phoneticPr fontId="3"/>
  </si>
  <si>
    <t>＋</t>
    <phoneticPr fontId="3"/>
  </si>
  <si>
    <t>（対象経費）</t>
    <rPh sb="1" eb="3">
      <t>タイショウ</t>
    </rPh>
    <rPh sb="3" eb="5">
      <t>ケイヒ</t>
    </rPh>
    <phoneticPr fontId="3"/>
  </si>
  <si>
    <t>　　　「総事業費」：</t>
    <rPh sb="4" eb="5">
      <t>ソウ</t>
    </rPh>
    <rPh sb="5" eb="8">
      <t>ジギョウヒ</t>
    </rPh>
    <phoneticPr fontId="3"/>
  </si>
  <si>
    <t>　　　「対象経費」：</t>
    <rPh sb="4" eb="6">
      <t>タイショウ</t>
    </rPh>
    <rPh sb="6" eb="8">
      <t>ケイヒ</t>
    </rPh>
    <phoneticPr fontId="3"/>
  </si>
  <si>
    <t>f</t>
    <phoneticPr fontId="3"/>
  </si>
  <si>
    <t>×1/12×</t>
    <phoneticPr fontId="3"/>
  </si>
  <si>
    <t>a+b-(c+d+e)</t>
    <phoneticPr fontId="3"/>
  </si>
  <si>
    <t>　　　「算定式の額」：</t>
    <rPh sb="4" eb="6">
      <t>サンテイ</t>
    </rPh>
    <rPh sb="6" eb="7">
      <t>シキ</t>
    </rPh>
    <rPh sb="8" eb="9">
      <t>ガク</t>
    </rPh>
    <phoneticPr fontId="3"/>
  </si>
  <si>
    <t>〔各数の算式〕</t>
    <rPh sb="1" eb="2">
      <t>カク</t>
    </rPh>
    <rPh sb="2" eb="3">
      <t>カズ</t>
    </rPh>
    <rPh sb="4" eb="6">
      <t>サンシキ</t>
    </rPh>
    <phoneticPr fontId="3"/>
  </si>
  <si>
    <t>費用合計(c+d+e)</t>
    <rPh sb="0" eb="2">
      <t>ヒヨウ</t>
    </rPh>
    <rPh sb="2" eb="4">
      <t>ゴウケイ</t>
    </rPh>
    <phoneticPr fontId="3"/>
  </si>
  <si>
    <t>収益合計(a+b)</t>
    <rPh sb="0" eb="2">
      <t>シュウエキ</t>
    </rPh>
    <rPh sb="2" eb="4">
      <t>ゴウケイ</t>
    </rPh>
    <phoneticPr fontId="3"/>
  </si>
  <si>
    <t>派遣期間内診療日数</t>
    <rPh sb="0" eb="2">
      <t>ハケン</t>
    </rPh>
    <rPh sb="2" eb="5">
      <t>キカンナイ</t>
    </rPh>
    <rPh sb="5" eb="7">
      <t>シンリョウ</t>
    </rPh>
    <rPh sb="7" eb="9">
      <t>ニッスウ</t>
    </rPh>
    <phoneticPr fontId="3"/>
  </si>
  <si>
    <t>派遣勤務日数</t>
    <rPh sb="0" eb="2">
      <t>ハケン</t>
    </rPh>
    <rPh sb="2" eb="4">
      <t>キンム</t>
    </rPh>
    <rPh sb="4" eb="6">
      <t>ニッスウ</t>
    </rPh>
    <phoneticPr fontId="3"/>
  </si>
  <si>
    <t>医師数（人） (f)</t>
    <phoneticPr fontId="3"/>
  </si>
  <si>
    <t>その他経費(e)</t>
    <phoneticPr fontId="3"/>
  </si>
  <si>
    <t>材料費(d)</t>
    <phoneticPr fontId="3"/>
  </si>
  <si>
    <t>人件費  (c)</t>
    <rPh sb="0" eb="3">
      <t>ジンケンヒ</t>
    </rPh>
    <phoneticPr fontId="3"/>
  </si>
  <si>
    <t>外来診療収益(b)</t>
    <rPh sb="0" eb="2">
      <t>ガイライ</t>
    </rPh>
    <rPh sb="2" eb="4">
      <t>シンリョウ</t>
    </rPh>
    <rPh sb="4" eb="6">
      <t>シュウエキ</t>
    </rPh>
    <phoneticPr fontId="3"/>
  </si>
  <si>
    <t>入院診療収益(a)</t>
    <rPh sb="0" eb="2">
      <t>ニュウイン</t>
    </rPh>
    <rPh sb="2" eb="4">
      <t>シンリョウ</t>
    </rPh>
    <rPh sb="4" eb="6">
      <t>シュウエキ</t>
    </rPh>
    <phoneticPr fontId="3"/>
  </si>
  <si>
    <t>単位（円）</t>
    <rPh sb="0" eb="2">
      <t>タンイ</t>
    </rPh>
    <rPh sb="3" eb="4">
      <t>エン</t>
    </rPh>
    <phoneticPr fontId="3"/>
  </si>
  <si>
    <t>対象経費算出内訳書</t>
    <rPh sb="0" eb="2">
      <t>タイショウ</t>
    </rPh>
    <rPh sb="2" eb="4">
      <t>ケイヒ</t>
    </rPh>
    <rPh sb="4" eb="6">
      <t>サンシュツ</t>
    </rPh>
    <rPh sb="6" eb="8">
      <t>ウチワケ</t>
    </rPh>
    <rPh sb="8" eb="9">
      <t>ショ</t>
    </rPh>
    <phoneticPr fontId="3"/>
  </si>
  <si>
    <t>参考資料２</t>
    <rPh sb="0" eb="4">
      <t>サンコウシリョウ</t>
    </rPh>
    <phoneticPr fontId="3"/>
  </si>
  <si>
    <t>(1ヶ月分)</t>
    <rPh sb="3" eb="4">
      <t>ゲツ</t>
    </rPh>
    <rPh sb="4" eb="5">
      <t>ブン</t>
    </rPh>
    <phoneticPr fontId="3"/>
  </si>
  <si>
    <t>円／対象月数</t>
    <rPh sb="0" eb="1">
      <t>エン</t>
    </rPh>
    <rPh sb="2" eb="4">
      <t>タイショウ</t>
    </rPh>
    <rPh sb="4" eb="6">
      <t>ゲッスウ</t>
    </rPh>
    <phoneticPr fontId="3"/>
  </si>
  <si>
    <t>（対象月数人件費）</t>
    <rPh sb="1" eb="3">
      <t>タイショウ</t>
    </rPh>
    <rPh sb="3" eb="5">
      <t>ツキスウ</t>
    </rPh>
    <rPh sb="5" eb="8">
      <t>ジンケンヒ</t>
    </rPh>
    <phoneticPr fontId="3"/>
  </si>
  <si>
    <t>◎対象月数人件費</t>
    <rPh sb="1" eb="3">
      <t>タイショウ</t>
    </rPh>
    <rPh sb="3" eb="5">
      <t>ゲッスウ</t>
    </rPh>
    <rPh sb="5" eb="8">
      <t>ジンケンヒ</t>
    </rPh>
    <phoneticPr fontId="3"/>
  </si>
  <si>
    <t>給料（年間）</t>
    <rPh sb="0" eb="2">
      <t>キュウリョウ</t>
    </rPh>
    <rPh sb="3" eb="5">
      <t>ネンカン</t>
    </rPh>
    <phoneticPr fontId="3"/>
  </si>
  <si>
    <t>手当（年間）</t>
    <rPh sb="0" eb="2">
      <t>テアテ</t>
    </rPh>
    <rPh sb="3" eb="5">
      <t>ネンカン</t>
    </rPh>
    <phoneticPr fontId="3"/>
  </si>
  <si>
    <t>共済費（年間）</t>
    <rPh sb="0" eb="2">
      <t>キョウサイ</t>
    </rPh>
    <rPh sb="2" eb="3">
      <t>ヒ</t>
    </rPh>
    <rPh sb="4" eb="6">
      <t>ネンカン</t>
    </rPh>
    <phoneticPr fontId="3"/>
  </si>
  <si>
    <t>年間人件費</t>
    <rPh sb="0" eb="2">
      <t>ネンカン</t>
    </rPh>
    <rPh sb="2" eb="5">
      <t>ジンケンヒ</t>
    </rPh>
    <phoneticPr fontId="3"/>
  </si>
  <si>
    <t>対象月数人件費</t>
    <rPh sb="0" eb="2">
      <t>タイショウ</t>
    </rPh>
    <rPh sb="2" eb="4">
      <t>ツキスウ</t>
    </rPh>
    <rPh sb="4" eb="7">
      <t>ジンケンヒ</t>
    </rPh>
    <phoneticPr fontId="3"/>
  </si>
  <si>
    <t>１人目</t>
    <rPh sb="1" eb="2">
      <t>ニン</t>
    </rPh>
    <rPh sb="2" eb="3">
      <t>メ</t>
    </rPh>
    <phoneticPr fontId="3"/>
  </si>
  <si>
    <t>２人目</t>
    <rPh sb="1" eb="2">
      <t>ニン</t>
    </rPh>
    <rPh sb="2" eb="3">
      <t>メ</t>
    </rPh>
    <phoneticPr fontId="3"/>
  </si>
  <si>
    <t>３人目</t>
    <rPh sb="1" eb="2">
      <t>ニン</t>
    </rPh>
    <rPh sb="2" eb="3">
      <t>メ</t>
    </rPh>
    <phoneticPr fontId="3"/>
  </si>
  <si>
    <t>４人目</t>
    <rPh sb="1" eb="2">
      <t>ニン</t>
    </rPh>
    <rPh sb="2" eb="3">
      <t>メ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</si>
</sst>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.0&quot;日&quot;"/>
    <numFmt numFmtId="177" formatCode="#,##0&quot;円&quot;"/>
    <numFmt numFmtId="178" formatCode="#,##0&quot;ヶ月&quot;"/>
    <numFmt numFmtId="179" formatCode="#,##0&quot;日&quot;"/>
    <numFmt numFmtId="180" formatCode="#,##0&quot;　円（月額）×&quot;"/>
    <numFmt numFmtId="181" formatCode="#,##0&quot;円　×&quot;"/>
    <numFmt numFmtId="182" formatCode="#,##0_ &quot;円&quot;"/>
    <numFmt numFmtId="183" formatCode="#,##0\ &quot;ヶ月&quot;"/>
    <numFmt numFmtId="184" formatCode="#,##0.0;[Red]\-#,##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8" fontId="2" fillId="0" borderId="0" xfId="0" applyNumberFormat="1" applyFont="1" applyAlignment="1">
      <alignment horizontal="right" vertical="center"/>
    </xf>
    <xf numFmtId="38" fontId="0" fillId="0" borderId="0" xfId="1" applyFont="1">
      <alignment vertical="center"/>
    </xf>
    <xf numFmtId="38" fontId="4" fillId="0" borderId="0" xfId="1" applyFont="1" applyFill="1" applyBorder="1" applyAlignment="1">
      <alignment horizontal="right" vertical="center"/>
    </xf>
    <xf numFmtId="38" fontId="2" fillId="0" borderId="0" xfId="1" applyFont="1">
      <alignment vertical="center"/>
    </xf>
    <xf numFmtId="38" fontId="2" fillId="2" borderId="0" xfId="0" applyNumberFormat="1" applyFont="1" applyFill="1" applyAlignment="1">
      <alignment horizontal="right" vertical="center"/>
    </xf>
    <xf numFmtId="38" fontId="2" fillId="3" borderId="1" xfId="1" applyFont="1" applyFill="1" applyBorder="1" applyAlignment="1">
      <alignment horizontal="right" vertical="center"/>
    </xf>
    <xf numFmtId="38" fontId="2" fillId="3" borderId="2" xfId="1" applyFont="1" applyFill="1" applyBorder="1" applyAlignment="1">
      <alignment horizontal="right" vertical="center"/>
    </xf>
    <xf numFmtId="38" fontId="2" fillId="3" borderId="3" xfId="1" applyFont="1" applyFill="1" applyBorder="1" applyAlignment="1">
      <alignment horizontal="right" vertical="center"/>
    </xf>
    <xf numFmtId="0" fontId="0" fillId="0" borderId="4" xfId="0" applyBorder="1">
      <alignment vertical="center"/>
    </xf>
    <xf numFmtId="0" fontId="2" fillId="2" borderId="0" xfId="0" applyFont="1" applyFill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0" borderId="0" xfId="0" applyFont="1">
      <alignment vertical="center"/>
    </xf>
    <xf numFmtId="177" fontId="2" fillId="0" borderId="0" xfId="0" applyNumberFormat="1" applyFont="1">
      <alignment vertical="center"/>
    </xf>
    <xf numFmtId="179" fontId="2" fillId="0" borderId="0" xfId="0" applyNumberFormat="1" applyFont="1" applyAlignment="1">
      <alignment horizontal="center" vertical="center"/>
    </xf>
    <xf numFmtId="179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80" fontId="2" fillId="0" borderId="0" xfId="0" applyNumberFormat="1" applyFont="1">
      <alignment vertical="center"/>
    </xf>
    <xf numFmtId="177" fontId="2" fillId="0" borderId="5" xfId="1" applyNumberFormat="1" applyFont="1" applyBorder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81" fontId="2" fillId="0" borderId="0" xfId="0" applyNumberFormat="1" applyFont="1" applyAlignment="1">
      <alignment horizontal="center" vertical="center"/>
    </xf>
    <xf numFmtId="18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179" fontId="2" fillId="4" borderId="0" xfId="0" applyNumberFormat="1" applyFont="1" applyFill="1">
      <alignment vertical="center"/>
    </xf>
    <xf numFmtId="177" fontId="2" fillId="4" borderId="0" xfId="0" applyNumberFormat="1" applyFont="1" applyFill="1">
      <alignment vertical="center"/>
    </xf>
    <xf numFmtId="177" fontId="2" fillId="0" borderId="0" xfId="1" applyNumberFormat="1" applyFont="1" applyAlignment="1">
      <alignment vertical="center"/>
    </xf>
    <xf numFmtId="176" fontId="2" fillId="2" borderId="0" xfId="0" applyNumberFormat="1" applyFont="1" applyFill="1">
      <alignment vertical="center"/>
    </xf>
    <xf numFmtId="0" fontId="2" fillId="0" borderId="0" xfId="0" applyFont="1" applyAlignment="1">
      <alignment horizontal="right" vertical="center"/>
    </xf>
    <xf numFmtId="177" fontId="2" fillId="0" borderId="5" xfId="0" applyNumberFormat="1" applyFont="1" applyBorder="1">
      <alignment vertical="center"/>
    </xf>
    <xf numFmtId="182" fontId="2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right" vertical="center"/>
    </xf>
    <xf numFmtId="38" fontId="2" fillId="0" borderId="0" xfId="0" applyNumberFormat="1" applyFont="1">
      <alignment vertical="center"/>
    </xf>
    <xf numFmtId="38" fontId="2" fillId="0" borderId="0" xfId="0" applyNumberFormat="1" applyFont="1" applyAlignment="1">
      <alignment horizontal="center" vertical="center"/>
    </xf>
    <xf numFmtId="38" fontId="2" fillId="2" borderId="11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38" fontId="2" fillId="0" borderId="0" xfId="1" applyFont="1" applyBorder="1" applyAlignment="1">
      <alignment horizontal="center" vertical="center"/>
    </xf>
    <xf numFmtId="38" fontId="2" fillId="0" borderId="12" xfId="1" applyFont="1" applyBorder="1" applyAlignment="1">
      <alignment horizontal="center" vertical="center"/>
    </xf>
    <xf numFmtId="38" fontId="2" fillId="0" borderId="11" xfId="1" applyFont="1" applyFill="1" applyBorder="1" applyAlignment="1">
      <alignment horizontal="center" vertical="center"/>
    </xf>
    <xf numFmtId="38" fontId="5" fillId="0" borderId="0" xfId="1" applyFont="1" applyBorder="1" applyAlignment="1">
      <alignment horizontal="center" vertical="center" wrapText="1" shrinkToFit="1"/>
    </xf>
    <xf numFmtId="38" fontId="5" fillId="0" borderId="13" xfId="1" applyFont="1" applyBorder="1" applyAlignment="1">
      <alignment horizontal="center" vertical="center" wrapText="1" shrinkToFit="1"/>
    </xf>
    <xf numFmtId="38" fontId="5" fillId="0" borderId="11" xfId="1" applyFont="1" applyBorder="1" applyAlignment="1">
      <alignment horizontal="center" vertical="center" wrapText="1" shrinkToFit="1"/>
    </xf>
    <xf numFmtId="38" fontId="2" fillId="0" borderId="11" xfId="1" applyFont="1" applyBorder="1" applyAlignment="1">
      <alignment horizontal="center" vertical="center" wrapText="1" shrinkToFit="1"/>
    </xf>
    <xf numFmtId="184" fontId="2" fillId="2" borderId="11" xfId="1" applyNumberFormat="1" applyFont="1" applyFill="1" applyBorder="1" applyAlignment="1">
      <alignment horizontal="center" vertical="center"/>
    </xf>
    <xf numFmtId="38" fontId="2" fillId="2" borderId="11" xfId="1" applyFont="1" applyFill="1" applyBorder="1" applyAlignment="1">
      <alignment horizontal="center" vertical="center"/>
    </xf>
    <xf numFmtId="38" fontId="2" fillId="0" borderId="11" xfId="1" applyFont="1" applyBorder="1" applyAlignment="1">
      <alignment horizontal="center" vertical="center"/>
    </xf>
    <xf numFmtId="177" fontId="0" fillId="0" borderId="0" xfId="0" applyNumberFormat="1">
      <alignment vertical="center"/>
    </xf>
    <xf numFmtId="38" fontId="2" fillId="0" borderId="0" xfId="1" applyFont="1" applyAlignment="1">
      <alignment horizontal="right" vertical="center"/>
    </xf>
    <xf numFmtId="184" fontId="2" fillId="0" borderId="11" xfId="1" applyNumberFormat="1" applyFont="1" applyFill="1" applyBorder="1" applyAlignment="1">
      <alignment horizontal="center" vertical="center"/>
    </xf>
    <xf numFmtId="38" fontId="2" fillId="0" borderId="14" xfId="1" applyFont="1" applyBorder="1">
      <alignment vertical="center"/>
    </xf>
    <xf numFmtId="38" fontId="4" fillId="0" borderId="14" xfId="1" applyFont="1" applyFill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184" fontId="2" fillId="4" borderId="11" xfId="1" applyNumberFormat="1" applyFont="1" applyFill="1" applyBorder="1" applyAlignment="1">
      <alignment horizontal="center" vertical="center"/>
    </xf>
    <xf numFmtId="38" fontId="2" fillId="0" borderId="0" xfId="1" applyFont="1" applyAlignment="1">
      <alignment horizontal="right" vertical="center"/>
    </xf>
    <xf numFmtId="38" fontId="4" fillId="0" borderId="14" xfId="1" applyFont="1" applyFill="1" applyBorder="1" applyAlignment="1">
      <alignment horizontal="right" vertical="center"/>
    </xf>
    <xf numFmtId="3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38" fontId="4" fillId="0" borderId="0" xfId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178" fontId="2" fillId="0" borderId="0" xfId="0" applyNumberFormat="1" applyFont="1" applyAlignment="1">
      <alignment horizontal="center" vertical="center"/>
    </xf>
    <xf numFmtId="38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177" fontId="2" fillId="0" borderId="0" xfId="0" applyNumberFormat="1" applyFont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177" fontId="2" fillId="0" borderId="7" xfId="1" applyNumberFormat="1" applyFont="1" applyFill="1" applyBorder="1" applyAlignment="1">
      <alignment horizontal="center" vertical="center"/>
    </xf>
    <xf numFmtId="177" fontId="2" fillId="0" borderId="6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83" fontId="2" fillId="0" borderId="0" xfId="0" applyNumberFormat="1" applyFont="1" applyAlignment="1">
      <alignment horizontal="center" vertical="center"/>
    </xf>
    <xf numFmtId="38" fontId="2" fillId="0" borderId="0" xfId="1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8" fontId="2" fillId="2" borderId="10" xfId="1" applyFont="1" applyFill="1" applyBorder="1" applyAlignment="1">
      <alignment horizontal="center" vertical="center"/>
    </xf>
    <xf numFmtId="38" fontId="2" fillId="2" borderId="9" xfId="1" applyFont="1" applyFill="1" applyBorder="1" applyAlignment="1">
      <alignment horizontal="center" vertical="center"/>
    </xf>
    <xf numFmtId="38" fontId="2" fillId="2" borderId="8" xfId="1" applyFont="1" applyFill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38" fontId="2" fillId="0" borderId="9" xfId="1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38" fontId="2" fillId="2" borderId="10" xfId="0" applyNumberFormat="1" applyFont="1" applyFill="1" applyBorder="1" applyAlignment="1">
      <alignment horizontal="center" vertical="center"/>
    </xf>
    <xf numFmtId="38" fontId="2" fillId="2" borderId="9" xfId="0" applyNumberFormat="1" applyFont="1" applyFill="1" applyBorder="1" applyAlignment="1">
      <alignment horizontal="center" vertical="center"/>
    </xf>
    <xf numFmtId="38" fontId="2" fillId="2" borderId="8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14</xdr:row>
      <xdr:rowOff>15240</xdr:rowOff>
    </xdr:from>
    <xdr:to>
      <xdr:col>2</xdr:col>
      <xdr:colOff>266700</xdr:colOff>
      <xdr:row>14</xdr:row>
      <xdr:rowOff>15240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BD14640-EC88-4C00-B271-57F09CE894D1}"/>
            </a:ext>
          </a:extLst>
        </xdr:cNvPr>
        <xdr:cNvSpPr>
          <a:spLocks noChangeShapeType="1"/>
        </xdr:cNvSpPr>
      </xdr:nvSpPr>
      <xdr:spPr bwMode="auto">
        <a:xfrm>
          <a:off x="655320" y="2362200"/>
          <a:ext cx="8458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14</xdr:row>
      <xdr:rowOff>15240</xdr:rowOff>
    </xdr:from>
    <xdr:to>
      <xdr:col>2</xdr:col>
      <xdr:colOff>266700</xdr:colOff>
      <xdr:row>14</xdr:row>
      <xdr:rowOff>15240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C2C21B1-32D7-4FD8-9190-EA97E0FF5DE5}"/>
            </a:ext>
          </a:extLst>
        </xdr:cNvPr>
        <xdr:cNvSpPr>
          <a:spLocks noChangeShapeType="1"/>
        </xdr:cNvSpPr>
      </xdr:nvSpPr>
      <xdr:spPr bwMode="auto">
        <a:xfrm>
          <a:off x="1188720" y="3474720"/>
          <a:ext cx="1668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BFD3-5176-454D-958E-8621C9FE7A6D}">
  <sheetPr>
    <pageSetUpPr fitToPage="1"/>
  </sheetPr>
  <dimension ref="A1:M67"/>
  <sheetViews>
    <sheetView tabSelected="1" view="pageBreakPreview" zoomScale="145" zoomScaleNormal="100" zoomScaleSheetLayoutView="145" workbookViewId="0">
      <selection activeCell="B19" sqref="B19"/>
    </sheetView>
  </sheetViews>
  <sheetFormatPr defaultColWidth="9" defaultRowHeight="12" x14ac:dyDescent="0.2"/>
  <cols>
    <col min="1" max="1" width="16.77734375" style="2" customWidth="1"/>
    <col min="2" max="2" width="21" style="2" bestFit="1" customWidth="1"/>
    <col min="3" max="3" width="7.21875" style="2" customWidth="1"/>
    <col min="4" max="4" width="4.44140625" style="2" customWidth="1"/>
    <col min="5" max="5" width="5.77734375" style="2" bestFit="1" customWidth="1"/>
    <col min="6" max="6" width="6.77734375" style="2" customWidth="1"/>
    <col min="7" max="7" width="4" style="2" customWidth="1"/>
    <col min="8" max="8" width="8" style="2" customWidth="1"/>
    <col min="9" max="9" width="11.21875" style="2" customWidth="1"/>
    <col min="10" max="10" width="3.21875" style="2" customWidth="1"/>
    <col min="11" max="12" width="16.77734375" style="2" customWidth="1"/>
    <col min="13" max="13" width="11.33203125" style="1" bestFit="1" customWidth="1"/>
    <col min="14" max="16384" width="9" style="1"/>
  </cols>
  <sheetData>
    <row r="1" spans="1:13" s="3" customFormat="1" x14ac:dyDescent="0.2">
      <c r="A1" s="3" t="s">
        <v>66</v>
      </c>
      <c r="L1" s="33"/>
    </row>
    <row r="2" spans="1:13" ht="24" customHeight="1" x14ac:dyDescent="0.2">
      <c r="A2" s="61" t="s">
        <v>65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33" t="s">
        <v>64</v>
      </c>
    </row>
    <row r="4" spans="1:13" ht="22.5" customHeight="1" x14ac:dyDescent="0.2">
      <c r="A4" s="40" t="s">
        <v>63</v>
      </c>
      <c r="B4" s="40" t="s">
        <v>62</v>
      </c>
      <c r="C4" s="75" t="s">
        <v>61</v>
      </c>
      <c r="D4" s="76"/>
      <c r="E4" s="76"/>
      <c r="F4" s="77"/>
      <c r="G4" s="75" t="s">
        <v>60</v>
      </c>
      <c r="H4" s="76"/>
      <c r="I4" s="76"/>
      <c r="J4" s="77"/>
      <c r="K4" s="40" t="s">
        <v>59</v>
      </c>
      <c r="L4" s="40" t="s">
        <v>58</v>
      </c>
    </row>
    <row r="5" spans="1:13" ht="22.5" customHeight="1" x14ac:dyDescent="0.2">
      <c r="A5" s="50"/>
      <c r="B5" s="50"/>
      <c r="C5" s="78" t="e">
        <f>E39</f>
        <v>#DIV/0!</v>
      </c>
      <c r="D5" s="79"/>
      <c r="E5" s="79"/>
      <c r="F5" s="80"/>
      <c r="G5" s="81"/>
      <c r="H5" s="82"/>
      <c r="I5" s="82"/>
      <c r="J5" s="83"/>
      <c r="K5" s="49">
        <f>B49</f>
        <v>0</v>
      </c>
      <c r="L5" s="48">
        <f>B33</f>
        <v>0</v>
      </c>
    </row>
    <row r="6" spans="1:13" ht="29.25" customHeight="1" x14ac:dyDescent="0.2">
      <c r="A6" s="47" t="s">
        <v>57</v>
      </c>
      <c r="B6" s="46" t="s">
        <v>56</v>
      </c>
      <c r="C6" s="45"/>
      <c r="D6" s="44"/>
      <c r="E6" s="44"/>
      <c r="F6" s="44"/>
      <c r="G6" s="44"/>
      <c r="H6" s="44"/>
      <c r="I6" s="44"/>
      <c r="J6" s="44"/>
      <c r="K6" s="41"/>
      <c r="L6" s="41"/>
    </row>
    <row r="7" spans="1:13" ht="22.5" customHeight="1" x14ac:dyDescent="0.2">
      <c r="A7" s="53"/>
      <c r="B7" s="43"/>
      <c r="C7" s="42"/>
      <c r="D7" s="41"/>
      <c r="E7" s="41"/>
      <c r="F7" s="41"/>
      <c r="G7" s="41"/>
      <c r="H7" s="41"/>
      <c r="I7" s="41"/>
      <c r="J7" s="41"/>
      <c r="K7" s="41"/>
      <c r="L7" s="41"/>
    </row>
    <row r="8" spans="1:13" ht="23.25" customHeight="1" x14ac:dyDescent="0.2"/>
    <row r="9" spans="1:13" ht="23.25" customHeight="1" x14ac:dyDescent="0.2">
      <c r="A9" s="40" t="s">
        <v>55</v>
      </c>
      <c r="B9" s="39">
        <f>SUM(A5:B5)</f>
        <v>0</v>
      </c>
      <c r="C9" s="84" t="s">
        <v>54</v>
      </c>
      <c r="D9" s="85"/>
      <c r="E9" s="86"/>
      <c r="F9" s="87" t="e">
        <f>SUM(C5:K5)</f>
        <v>#DIV/0!</v>
      </c>
      <c r="G9" s="88"/>
      <c r="H9" s="88"/>
      <c r="I9" s="89"/>
      <c r="K9" s="38"/>
      <c r="M9" s="37"/>
    </row>
    <row r="12" spans="1:13" ht="20.25" customHeight="1" x14ac:dyDescent="0.2">
      <c r="A12" s="3"/>
    </row>
    <row r="13" spans="1:13" ht="20.100000000000001" customHeight="1" x14ac:dyDescent="0.2">
      <c r="A13" s="1" t="s">
        <v>53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3" ht="20.100000000000001" customHeight="1" x14ac:dyDescent="0.2">
      <c r="A14" s="72" t="s">
        <v>52</v>
      </c>
      <c r="B14" s="74" t="s">
        <v>51</v>
      </c>
      <c r="C14" s="74"/>
      <c r="D14" s="61" t="s">
        <v>50</v>
      </c>
      <c r="E14" s="61"/>
      <c r="F14" s="68">
        <f>A7</f>
        <v>0</v>
      </c>
      <c r="G14" s="61" t="s">
        <v>39</v>
      </c>
      <c r="H14" s="69">
        <f>B7</f>
        <v>0</v>
      </c>
      <c r="I14" s="69"/>
      <c r="J14" s="61" t="s">
        <v>23</v>
      </c>
      <c r="K14" s="70" t="e">
        <f>ROUNDDOWN(($B$9-($F$9))/L5/12*A7/B7,0)</f>
        <v>#DIV/0!</v>
      </c>
      <c r="L14" s="72" t="s">
        <v>67</v>
      </c>
    </row>
    <row r="15" spans="1:13" ht="20.100000000000001" customHeight="1" x14ac:dyDescent="0.2">
      <c r="A15" s="72"/>
      <c r="B15" s="61" t="s">
        <v>49</v>
      </c>
      <c r="C15" s="61"/>
      <c r="D15" s="61"/>
      <c r="E15" s="61"/>
      <c r="F15" s="68"/>
      <c r="G15" s="61"/>
      <c r="H15" s="69"/>
      <c r="I15" s="69"/>
      <c r="J15" s="61"/>
      <c r="K15" s="71"/>
      <c r="L15" s="72"/>
    </row>
    <row r="16" spans="1:13" ht="11.25" customHeight="1" thickBo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3" ht="20.100000000000001" customHeight="1" thickTop="1" thickBot="1" x14ac:dyDescent="0.25">
      <c r="A17" s="1" t="s">
        <v>48</v>
      </c>
      <c r="B17" s="36" t="e">
        <f>K14</f>
        <v>#DIV/0!</v>
      </c>
      <c r="C17" s="1" t="s">
        <v>24</v>
      </c>
      <c r="D17" s="73">
        <v>0</v>
      </c>
      <c r="E17" s="73"/>
      <c r="F17" s="35" t="s">
        <v>38</v>
      </c>
      <c r="G17" s="35"/>
      <c r="H17" s="35"/>
      <c r="I17" s="35"/>
      <c r="J17" s="35" t="s">
        <v>23</v>
      </c>
      <c r="K17" s="34" t="e">
        <f>B17*D17</f>
        <v>#DIV/0!</v>
      </c>
      <c r="L17" s="1"/>
    </row>
    <row r="18" spans="1:13" ht="20.100000000000001" customHeight="1" thickTop="1" thickBot="1" x14ac:dyDescent="0.25">
      <c r="A18" s="1" t="s">
        <v>47</v>
      </c>
      <c r="B18" s="19" t="e">
        <f>K17</f>
        <v>#DIV/0!</v>
      </c>
      <c r="C18" s="63" t="s">
        <v>46</v>
      </c>
      <c r="D18" s="63"/>
      <c r="E18" s="2" t="s">
        <v>45</v>
      </c>
      <c r="F18" s="67" t="e">
        <f>K19+K20+K21+K22</f>
        <v>#DIV/0!</v>
      </c>
      <c r="G18" s="67"/>
      <c r="H18" s="68" t="s">
        <v>44</v>
      </c>
      <c r="I18" s="68"/>
      <c r="J18" s="1" t="s">
        <v>23</v>
      </c>
      <c r="K18" s="24" t="e">
        <f>B18+F18</f>
        <v>#DIV/0!</v>
      </c>
      <c r="L18" s="1"/>
    </row>
    <row r="19" spans="1:13" ht="20.100000000000001" customHeight="1" thickTop="1" x14ac:dyDescent="0.2">
      <c r="A19" s="33" t="s">
        <v>43</v>
      </c>
      <c r="B19" s="19">
        <f>C67</f>
        <v>0</v>
      </c>
      <c r="C19" s="63" t="s">
        <v>69</v>
      </c>
      <c r="D19" s="63"/>
      <c r="E19" s="2" t="s">
        <v>24</v>
      </c>
      <c r="F19" s="32">
        <f>$A$7</f>
        <v>0</v>
      </c>
      <c r="G19" s="2" t="s">
        <v>39</v>
      </c>
      <c r="H19" s="21">
        <f>$B$7</f>
        <v>0</v>
      </c>
      <c r="I19" s="22"/>
      <c r="J19" s="1" t="s">
        <v>23</v>
      </c>
      <c r="K19" s="31" t="e">
        <f>ROUNDDOWN(B19*F19/H19,0)</f>
        <v>#DIV/0!</v>
      </c>
      <c r="L19" s="1"/>
      <c r="M19" s="18"/>
    </row>
    <row r="20" spans="1:13" ht="20.100000000000001" customHeight="1" x14ac:dyDescent="0.2">
      <c r="A20" s="33"/>
      <c r="B20" s="19">
        <f>E67</f>
        <v>0</v>
      </c>
      <c r="C20" s="63" t="s">
        <v>69</v>
      </c>
      <c r="D20" s="63"/>
      <c r="E20" s="2" t="s">
        <v>24</v>
      </c>
      <c r="F20" s="32">
        <f>$A$7</f>
        <v>0</v>
      </c>
      <c r="G20" s="2" t="s">
        <v>39</v>
      </c>
      <c r="H20" s="21">
        <f>$B$7</f>
        <v>0</v>
      </c>
      <c r="I20" s="22"/>
      <c r="J20" s="1" t="s">
        <v>23</v>
      </c>
      <c r="K20" s="31" t="e">
        <f>ROUNDDOWN(B20*F20/H20,0)</f>
        <v>#DIV/0!</v>
      </c>
      <c r="L20" s="1"/>
      <c r="M20" s="18"/>
    </row>
    <row r="21" spans="1:13" ht="20.100000000000001" customHeight="1" x14ac:dyDescent="0.2">
      <c r="A21" s="33"/>
      <c r="B21" s="19">
        <f>G67</f>
        <v>0</v>
      </c>
      <c r="C21" s="63" t="s">
        <v>69</v>
      </c>
      <c r="D21" s="63"/>
      <c r="E21" s="2" t="s">
        <v>24</v>
      </c>
      <c r="F21" s="32">
        <f>$A$7</f>
        <v>0</v>
      </c>
      <c r="G21" s="2" t="s">
        <v>39</v>
      </c>
      <c r="H21" s="21">
        <f>$B$7</f>
        <v>0</v>
      </c>
      <c r="I21" s="22"/>
      <c r="J21" s="1" t="s">
        <v>23</v>
      </c>
      <c r="K21" s="31" t="e">
        <f>ROUNDDOWN(B21*F21/H21,0)</f>
        <v>#DIV/0!</v>
      </c>
      <c r="L21" s="1"/>
      <c r="M21" s="18"/>
    </row>
    <row r="22" spans="1:13" ht="20.100000000000001" customHeight="1" thickBot="1" x14ac:dyDescent="0.25">
      <c r="A22" s="33"/>
      <c r="B22" s="19">
        <f>I67</f>
        <v>0</v>
      </c>
      <c r="C22" s="63" t="s">
        <v>69</v>
      </c>
      <c r="D22" s="63"/>
      <c r="E22" s="2" t="s">
        <v>24</v>
      </c>
      <c r="F22" s="32">
        <f>$A$7</f>
        <v>0</v>
      </c>
      <c r="G22" s="2" t="s">
        <v>39</v>
      </c>
      <c r="H22" s="21">
        <f>$B$7</f>
        <v>0</v>
      </c>
      <c r="I22" s="22"/>
      <c r="J22" s="1" t="s">
        <v>23</v>
      </c>
      <c r="K22" s="31" t="e">
        <f>ROUNDDOWN(B22*F22/H22,0)</f>
        <v>#DIV/0!</v>
      </c>
      <c r="L22" s="1"/>
      <c r="M22" s="18"/>
    </row>
    <row r="23" spans="1:13" ht="20.100000000000001" customHeight="1" thickTop="1" thickBot="1" x14ac:dyDescent="0.25">
      <c r="A23" s="1" t="s">
        <v>42</v>
      </c>
      <c r="B23" s="30"/>
      <c r="C23" s="28"/>
      <c r="D23" s="28"/>
      <c r="E23" s="29"/>
      <c r="F23" s="27"/>
      <c r="G23" s="26"/>
      <c r="H23" s="26"/>
      <c r="I23" s="22"/>
      <c r="J23" s="1" t="s">
        <v>23</v>
      </c>
      <c r="K23" s="24">
        <f>ROUNDDOWN(B23*E23,0)</f>
        <v>0</v>
      </c>
      <c r="L23" s="1"/>
    </row>
    <row r="24" spans="1:13" ht="20.100000000000001" customHeight="1" thickTop="1" thickBot="1" x14ac:dyDescent="0.25">
      <c r="A24" s="1"/>
      <c r="B24" s="19"/>
      <c r="C24" s="28"/>
      <c r="D24" s="28"/>
      <c r="F24" s="27"/>
      <c r="G24" s="26"/>
      <c r="H24" s="26"/>
      <c r="I24" s="25" t="s">
        <v>41</v>
      </c>
      <c r="J24" s="1"/>
      <c r="K24" s="24">
        <f>SUM(K23:K23)</f>
        <v>0</v>
      </c>
      <c r="L24" s="1"/>
    </row>
    <row r="25" spans="1:13" ht="20.100000000000001" customHeight="1" thickTop="1" x14ac:dyDescent="0.2">
      <c r="A25" s="1" t="s">
        <v>40</v>
      </c>
      <c r="B25" s="23">
        <v>1250000</v>
      </c>
      <c r="C25" s="22">
        <f>A7</f>
        <v>0</v>
      </c>
      <c r="D25" s="1" t="s">
        <v>39</v>
      </c>
      <c r="E25" s="21">
        <f>B7</f>
        <v>0</v>
      </c>
      <c r="F25" s="20" t="s">
        <v>24</v>
      </c>
      <c r="G25" s="64">
        <f>D17</f>
        <v>0</v>
      </c>
      <c r="H25" s="64"/>
      <c r="I25" s="1" t="s">
        <v>38</v>
      </c>
      <c r="J25" s="1" t="s">
        <v>23</v>
      </c>
      <c r="K25" s="19" t="e">
        <f>ROUNDDOWN(B25*C25/E25*G25,0)</f>
        <v>#DIV/0!</v>
      </c>
      <c r="L25" s="1"/>
      <c r="M25" s="18"/>
    </row>
    <row r="26" spans="1:13" ht="13.2" x14ac:dyDescent="0.2">
      <c r="A26" s="2" t="s">
        <v>37</v>
      </c>
      <c r="B26" s="51" t="e">
        <f>MIN(K17,K25)</f>
        <v>#DIV/0!</v>
      </c>
      <c r="C26" s="2" t="s">
        <v>24</v>
      </c>
      <c r="E26" s="2">
        <v>3</v>
      </c>
      <c r="F26" s="2" t="s">
        <v>36</v>
      </c>
      <c r="G26" s="2">
        <v>4</v>
      </c>
      <c r="J26" s="1" t="s">
        <v>23</v>
      </c>
      <c r="K26" s="19" t="e">
        <f>ROUNDDOWN(B26*E26/G26,-3)</f>
        <v>#DIV/0!</v>
      </c>
      <c r="L26" s="2" t="s">
        <v>35</v>
      </c>
      <c r="M26" s="18"/>
    </row>
    <row r="27" spans="1:13" ht="13.2" x14ac:dyDescent="0.2">
      <c r="B27"/>
    </row>
    <row r="29" spans="1:13" x14ac:dyDescent="0.2">
      <c r="A29" s="17" t="s">
        <v>34</v>
      </c>
      <c r="C29" s="16"/>
    </row>
    <row r="30" spans="1:13" ht="12.6" thickBot="1" x14ac:dyDescent="0.25">
      <c r="A30" s="2" t="s">
        <v>33</v>
      </c>
    </row>
    <row r="31" spans="1:13" x14ac:dyDescent="0.2">
      <c r="A31" s="2" t="s">
        <v>32</v>
      </c>
      <c r="B31" s="11"/>
      <c r="C31" s="3" t="s">
        <v>1</v>
      </c>
    </row>
    <row r="32" spans="1:13" x14ac:dyDescent="0.2">
      <c r="A32" s="2" t="s">
        <v>31</v>
      </c>
      <c r="B32" s="15"/>
      <c r="C32" s="3" t="s">
        <v>26</v>
      </c>
    </row>
    <row r="33" spans="1:8" s="2" customFormat="1" x14ac:dyDescent="0.2">
      <c r="A33" s="2" t="s">
        <v>30</v>
      </c>
      <c r="B33" s="15"/>
      <c r="C33" s="3" t="s">
        <v>26</v>
      </c>
    </row>
    <row r="34" spans="1:8" s="2" customFormat="1" x14ac:dyDescent="0.2">
      <c r="A34" s="2" t="s">
        <v>29</v>
      </c>
      <c r="B34" s="15"/>
      <c r="C34" s="3" t="s">
        <v>26</v>
      </c>
    </row>
    <row r="35" spans="1:8" s="2" customFormat="1" ht="12.6" thickBot="1" x14ac:dyDescent="0.25">
      <c r="A35" s="2" t="s">
        <v>28</v>
      </c>
      <c r="B35" s="14"/>
      <c r="C35" s="3" t="s">
        <v>26</v>
      </c>
    </row>
    <row r="36" spans="1:8" s="2" customFormat="1" x14ac:dyDescent="0.2">
      <c r="A36" s="2" t="s">
        <v>27</v>
      </c>
      <c r="B36" s="13">
        <f>B32-B34-B35</f>
        <v>0</v>
      </c>
      <c r="C36" s="3" t="s">
        <v>26</v>
      </c>
    </row>
    <row r="38" spans="1:8" s="2" customFormat="1" ht="13.2" x14ac:dyDescent="0.2">
      <c r="A38" t="s">
        <v>25</v>
      </c>
      <c r="B38"/>
      <c r="C38"/>
      <c r="D38"/>
      <c r="E38"/>
    </row>
    <row r="39" spans="1:8" s="2" customFormat="1" ht="13.2" x14ac:dyDescent="0.2">
      <c r="A39" s="65">
        <f>B31</f>
        <v>0</v>
      </c>
      <c r="B39" s="66" t="s">
        <v>24</v>
      </c>
      <c r="C39" s="12">
        <f>B36</f>
        <v>0</v>
      </c>
      <c r="D39" s="66" t="s">
        <v>23</v>
      </c>
      <c r="E39" s="65" t="e">
        <f>A39*C39/C40</f>
        <v>#DIV/0!</v>
      </c>
      <c r="F39" s="65"/>
      <c r="G39" s="65"/>
      <c r="H39" s="65"/>
    </row>
    <row r="40" spans="1:8" s="2" customFormat="1" ht="13.2" x14ac:dyDescent="0.2">
      <c r="A40" s="65"/>
      <c r="B40" s="66"/>
      <c r="C40">
        <f>B32</f>
        <v>0</v>
      </c>
      <c r="D40" s="66"/>
      <c r="E40" s="65"/>
      <c r="F40" s="65"/>
      <c r="G40" s="65"/>
      <c r="H40" s="65"/>
    </row>
    <row r="43" spans="1:8" s="2" customFormat="1" ht="12.6" thickBot="1" x14ac:dyDescent="0.25">
      <c r="A43" s="3" t="s">
        <v>22</v>
      </c>
    </row>
    <row r="44" spans="1:8" s="2" customFormat="1" x14ac:dyDescent="0.2">
      <c r="A44" s="2" t="s">
        <v>21</v>
      </c>
      <c r="B44" s="11"/>
      <c r="C44" s="3" t="s">
        <v>1</v>
      </c>
    </row>
    <row r="45" spans="1:8" s="2" customFormat="1" x14ac:dyDescent="0.2">
      <c r="A45" s="2" t="s">
        <v>20</v>
      </c>
      <c r="B45" s="10"/>
      <c r="C45" s="3" t="s">
        <v>1</v>
      </c>
    </row>
    <row r="46" spans="1:8" s="2" customFormat="1" x14ac:dyDescent="0.2">
      <c r="A46" s="2" t="s">
        <v>19</v>
      </c>
      <c r="B46" s="10"/>
      <c r="C46" s="3" t="s">
        <v>1</v>
      </c>
    </row>
    <row r="47" spans="1:8" s="2" customFormat="1" x14ac:dyDescent="0.2">
      <c r="A47" s="2" t="s">
        <v>18</v>
      </c>
      <c r="B47" s="10"/>
      <c r="C47" s="3" t="s">
        <v>1</v>
      </c>
    </row>
    <row r="48" spans="1:8" s="2" customFormat="1" ht="12.6" thickBot="1" x14ac:dyDescent="0.25">
      <c r="A48" s="2" t="s">
        <v>17</v>
      </c>
      <c r="B48" s="9"/>
      <c r="C48" s="3" t="s">
        <v>1</v>
      </c>
    </row>
    <row r="49" spans="1:12" x14ac:dyDescent="0.2">
      <c r="A49" s="2" t="s">
        <v>16</v>
      </c>
      <c r="B49" s="8">
        <f>SUM(B44:B48)</f>
        <v>0</v>
      </c>
      <c r="C49" s="3" t="s">
        <v>1</v>
      </c>
    </row>
    <row r="51" spans="1:12" ht="13.5" customHeight="1" x14ac:dyDescent="0.2">
      <c r="A51" s="3" t="s">
        <v>70</v>
      </c>
      <c r="C51" s="61" t="s">
        <v>76</v>
      </c>
      <c r="D51" s="61"/>
      <c r="E51" s="61" t="s">
        <v>77</v>
      </c>
      <c r="F51" s="61"/>
      <c r="G51" s="61" t="s">
        <v>78</v>
      </c>
      <c r="H51" s="61"/>
      <c r="I51" s="2" t="s">
        <v>79</v>
      </c>
      <c r="J51" s="1"/>
    </row>
    <row r="52" spans="1:12" ht="13.2" x14ac:dyDescent="0.2">
      <c r="A52" s="2" t="s">
        <v>71</v>
      </c>
      <c r="B52" s="7" t="s">
        <v>15</v>
      </c>
      <c r="C52" s="62"/>
      <c r="D52" s="62"/>
      <c r="E52" s="62"/>
      <c r="F52" s="62"/>
      <c r="G52" s="62"/>
      <c r="H52" s="62"/>
      <c r="I52" s="6"/>
      <c r="J52" s="3" t="s">
        <v>1</v>
      </c>
      <c r="K52" s="5"/>
      <c r="L52" s="1"/>
    </row>
    <row r="53" spans="1:12" ht="13.2" x14ac:dyDescent="0.2">
      <c r="A53" s="61" t="s">
        <v>72</v>
      </c>
      <c r="B53" s="7" t="s">
        <v>14</v>
      </c>
      <c r="C53" s="62"/>
      <c r="D53" s="62"/>
      <c r="E53" s="62"/>
      <c r="F53" s="62"/>
      <c r="G53" s="62"/>
      <c r="H53" s="62"/>
      <c r="I53" s="6"/>
      <c r="J53" s="3" t="s">
        <v>1</v>
      </c>
      <c r="K53" s="5"/>
      <c r="L53" s="1"/>
    </row>
    <row r="54" spans="1:12" ht="13.2" x14ac:dyDescent="0.2">
      <c r="A54" s="61"/>
      <c r="B54" s="7" t="s">
        <v>13</v>
      </c>
      <c r="C54" s="62"/>
      <c r="D54" s="62"/>
      <c r="E54" s="62"/>
      <c r="F54" s="62"/>
      <c r="G54" s="62"/>
      <c r="H54" s="62"/>
      <c r="I54" s="6"/>
      <c r="J54" s="3" t="s">
        <v>1</v>
      </c>
      <c r="K54" s="5"/>
      <c r="L54" s="1"/>
    </row>
    <row r="55" spans="1:12" ht="13.2" x14ac:dyDescent="0.2">
      <c r="A55" s="61"/>
      <c r="B55" s="7" t="s">
        <v>12</v>
      </c>
      <c r="C55" s="62"/>
      <c r="D55" s="62"/>
      <c r="E55" s="62"/>
      <c r="F55" s="62"/>
      <c r="G55" s="62"/>
      <c r="H55" s="62"/>
      <c r="I55" s="6"/>
      <c r="J55" s="3" t="s">
        <v>1</v>
      </c>
      <c r="K55" s="5"/>
      <c r="L55" s="1"/>
    </row>
    <row r="56" spans="1:12" ht="13.2" x14ac:dyDescent="0.2">
      <c r="A56" s="61"/>
      <c r="B56" s="7" t="s">
        <v>11</v>
      </c>
      <c r="C56" s="62"/>
      <c r="D56" s="62"/>
      <c r="E56" s="62"/>
      <c r="F56" s="62"/>
      <c r="G56" s="62"/>
      <c r="H56" s="62"/>
      <c r="I56" s="6"/>
      <c r="J56" s="3" t="s">
        <v>1</v>
      </c>
      <c r="K56" s="5"/>
      <c r="L56" s="1"/>
    </row>
    <row r="57" spans="1:12" ht="13.2" x14ac:dyDescent="0.2">
      <c r="A57" s="61"/>
      <c r="B57" s="7" t="s">
        <v>10</v>
      </c>
      <c r="C57" s="62"/>
      <c r="D57" s="62"/>
      <c r="E57" s="62"/>
      <c r="F57" s="62"/>
      <c r="G57" s="62"/>
      <c r="H57" s="62"/>
      <c r="I57" s="6"/>
      <c r="J57" s="3" t="s">
        <v>1</v>
      </c>
      <c r="K57" s="5"/>
      <c r="L57" s="1"/>
    </row>
    <row r="58" spans="1:12" ht="13.2" x14ac:dyDescent="0.2">
      <c r="A58" s="61"/>
      <c r="B58" s="7" t="s">
        <v>9</v>
      </c>
      <c r="C58" s="62"/>
      <c r="D58" s="62"/>
      <c r="E58" s="62"/>
      <c r="F58" s="62"/>
      <c r="G58" s="62"/>
      <c r="H58" s="62"/>
      <c r="I58" s="6"/>
      <c r="J58" s="3" t="s">
        <v>1</v>
      </c>
      <c r="K58" s="5"/>
      <c r="L58" s="1"/>
    </row>
    <row r="59" spans="1:12" ht="13.2" x14ac:dyDescent="0.2">
      <c r="A59" s="61"/>
      <c r="B59" s="7" t="s">
        <v>8</v>
      </c>
      <c r="C59" s="62"/>
      <c r="D59" s="62"/>
      <c r="E59" s="62"/>
      <c r="F59" s="62"/>
      <c r="G59" s="62"/>
      <c r="H59" s="62"/>
      <c r="I59" s="6"/>
      <c r="J59" s="3" t="s">
        <v>1</v>
      </c>
      <c r="K59" s="5"/>
      <c r="L59" s="1"/>
    </row>
    <row r="60" spans="1:12" ht="13.2" x14ac:dyDescent="0.2">
      <c r="A60" s="61"/>
      <c r="B60" s="7" t="s">
        <v>7</v>
      </c>
      <c r="C60" s="62"/>
      <c r="D60" s="62"/>
      <c r="E60" s="62"/>
      <c r="F60" s="62"/>
      <c r="G60" s="62"/>
      <c r="H60" s="62"/>
      <c r="I60" s="6"/>
      <c r="J60" s="3" t="s">
        <v>1</v>
      </c>
      <c r="K60" s="5"/>
      <c r="L60" s="1"/>
    </row>
    <row r="61" spans="1:12" ht="13.2" x14ac:dyDescent="0.2">
      <c r="A61" s="61"/>
      <c r="B61" s="7" t="s">
        <v>6</v>
      </c>
      <c r="C61" s="62"/>
      <c r="D61" s="62"/>
      <c r="E61" s="62"/>
      <c r="F61" s="62"/>
      <c r="G61" s="62"/>
      <c r="H61" s="62"/>
      <c r="I61" s="6"/>
      <c r="J61" s="3" t="s">
        <v>1</v>
      </c>
      <c r="K61" s="5"/>
      <c r="L61" s="1"/>
    </row>
    <row r="62" spans="1:12" ht="13.2" x14ac:dyDescent="0.2">
      <c r="A62" s="61" t="s">
        <v>73</v>
      </c>
      <c r="B62" s="7" t="s">
        <v>5</v>
      </c>
      <c r="C62" s="62"/>
      <c r="D62" s="62"/>
      <c r="E62" s="62"/>
      <c r="F62" s="62"/>
      <c r="G62" s="62"/>
      <c r="H62" s="62"/>
      <c r="I62" s="6"/>
      <c r="J62" s="3" t="s">
        <v>1</v>
      </c>
      <c r="K62" s="5"/>
      <c r="L62" s="1"/>
    </row>
    <row r="63" spans="1:12" ht="13.2" x14ac:dyDescent="0.2">
      <c r="A63" s="61"/>
      <c r="B63" s="7" t="s">
        <v>4</v>
      </c>
      <c r="C63" s="62"/>
      <c r="D63" s="62"/>
      <c r="E63" s="62"/>
      <c r="F63" s="62"/>
      <c r="G63" s="62"/>
      <c r="H63" s="62"/>
      <c r="I63" s="6"/>
      <c r="J63" s="3" t="s">
        <v>1</v>
      </c>
      <c r="K63" s="5"/>
      <c r="L63" s="1"/>
    </row>
    <row r="64" spans="1:12" ht="13.2" x14ac:dyDescent="0.2">
      <c r="A64" s="61"/>
      <c r="B64" s="7" t="s">
        <v>3</v>
      </c>
      <c r="C64" s="62"/>
      <c r="D64" s="62"/>
      <c r="E64" s="62"/>
      <c r="F64" s="62"/>
      <c r="G64" s="62"/>
      <c r="H64" s="62"/>
      <c r="I64" s="6"/>
      <c r="J64" s="3" t="s">
        <v>1</v>
      </c>
      <c r="K64" s="5"/>
      <c r="L64" s="1"/>
    </row>
    <row r="65" spans="1:12" ht="13.8" thickBot="1" x14ac:dyDescent="0.25">
      <c r="A65" s="61"/>
      <c r="B65" s="54" t="s">
        <v>2</v>
      </c>
      <c r="C65" s="59"/>
      <c r="D65" s="59"/>
      <c r="E65" s="59"/>
      <c r="F65" s="59"/>
      <c r="G65" s="59"/>
      <c r="H65" s="59"/>
      <c r="I65" s="55"/>
      <c r="J65" s="56" t="s">
        <v>1</v>
      </c>
      <c r="K65" s="5"/>
      <c r="L65" s="1"/>
    </row>
    <row r="66" spans="1:12" ht="12.6" thickTop="1" x14ac:dyDescent="0.2">
      <c r="A66" s="1"/>
      <c r="B66" s="2" t="s">
        <v>74</v>
      </c>
      <c r="C66" s="60">
        <f>SUM(C52:D65)</f>
        <v>0</v>
      </c>
      <c r="D66" s="60"/>
      <c r="E66" s="60">
        <f>SUM(E52:F65)</f>
        <v>0</v>
      </c>
      <c r="F66" s="60"/>
      <c r="G66" s="60">
        <f>SUM(G52:H65)</f>
        <v>0</v>
      </c>
      <c r="H66" s="60"/>
      <c r="I66" s="4">
        <f>SUM(I52:I65)</f>
        <v>0</v>
      </c>
      <c r="J66" s="3" t="s">
        <v>0</v>
      </c>
      <c r="L66" s="1"/>
    </row>
    <row r="67" spans="1:12" x14ac:dyDescent="0.2">
      <c r="B67" s="2" t="s">
        <v>75</v>
      </c>
      <c r="C67" s="58">
        <f>C66*$G$25/12</f>
        <v>0</v>
      </c>
      <c r="D67" s="58"/>
      <c r="E67" s="58">
        <f>E66*$G$25/12</f>
        <v>0</v>
      </c>
      <c r="F67" s="58"/>
      <c r="G67" s="58">
        <f>G66*$G$25/12</f>
        <v>0</v>
      </c>
      <c r="H67" s="58"/>
      <c r="I67" s="52">
        <f>I66*G25/12</f>
        <v>0</v>
      </c>
      <c r="J67" s="3" t="s">
        <v>68</v>
      </c>
    </row>
  </sheetData>
  <mergeCells count="84">
    <mergeCell ref="C67:D67"/>
    <mergeCell ref="E67:F67"/>
    <mergeCell ref="G67:H67"/>
    <mergeCell ref="A2:K2"/>
    <mergeCell ref="C4:F4"/>
    <mergeCell ref="G4:J4"/>
    <mergeCell ref="C5:F5"/>
    <mergeCell ref="G5:J5"/>
    <mergeCell ref="C9:E9"/>
    <mergeCell ref="F9:I9"/>
    <mergeCell ref="A14:A15"/>
    <mergeCell ref="B14:C14"/>
    <mergeCell ref="D14:E15"/>
    <mergeCell ref="F14:F15"/>
    <mergeCell ref="G14:G15"/>
    <mergeCell ref="H14:H15"/>
    <mergeCell ref="I14:I15"/>
    <mergeCell ref="J14:J15"/>
    <mergeCell ref="K14:K15"/>
    <mergeCell ref="L14:L15"/>
    <mergeCell ref="B15:C15"/>
    <mergeCell ref="D17:E17"/>
    <mergeCell ref="C18:D18"/>
    <mergeCell ref="F18:G18"/>
    <mergeCell ref="H18:I18"/>
    <mergeCell ref="C19:D19"/>
    <mergeCell ref="C20:D20"/>
    <mergeCell ref="C21:D21"/>
    <mergeCell ref="C22:D22"/>
    <mergeCell ref="G25:H25"/>
    <mergeCell ref="A39:A40"/>
    <mergeCell ref="B39:B40"/>
    <mergeCell ref="D39:D40"/>
    <mergeCell ref="E39:H40"/>
    <mergeCell ref="C51:D51"/>
    <mergeCell ref="E51:F51"/>
    <mergeCell ref="G51:H51"/>
    <mergeCell ref="C52:D52"/>
    <mergeCell ref="E52:F52"/>
    <mergeCell ref="G52:H52"/>
    <mergeCell ref="A53:A61"/>
    <mergeCell ref="C53:D53"/>
    <mergeCell ref="E53:F53"/>
    <mergeCell ref="G53:H53"/>
    <mergeCell ref="C54:D54"/>
    <mergeCell ref="E54:F54"/>
    <mergeCell ref="G54:H54"/>
    <mergeCell ref="C55:D55"/>
    <mergeCell ref="E55:F55"/>
    <mergeCell ref="G55:H55"/>
    <mergeCell ref="C56:D56"/>
    <mergeCell ref="E56:F56"/>
    <mergeCell ref="G56:H56"/>
    <mergeCell ref="C57:D57"/>
    <mergeCell ref="E57:F57"/>
    <mergeCell ref="G57:H57"/>
    <mergeCell ref="C58:D58"/>
    <mergeCell ref="E58:F58"/>
    <mergeCell ref="G58:H58"/>
    <mergeCell ref="C59:D59"/>
    <mergeCell ref="E59:F59"/>
    <mergeCell ref="G59:H59"/>
    <mergeCell ref="C60:D60"/>
    <mergeCell ref="E60:F60"/>
    <mergeCell ref="G60:H60"/>
    <mergeCell ref="C61:D61"/>
    <mergeCell ref="E61:F61"/>
    <mergeCell ref="G61:H61"/>
    <mergeCell ref="C66:D66"/>
    <mergeCell ref="E66:F66"/>
    <mergeCell ref="G66:H66"/>
    <mergeCell ref="A62:A65"/>
    <mergeCell ref="C62:D62"/>
    <mergeCell ref="E62:F62"/>
    <mergeCell ref="G62:H62"/>
    <mergeCell ref="C63:D63"/>
    <mergeCell ref="E63:F63"/>
    <mergeCell ref="G63:H63"/>
    <mergeCell ref="C64:D64"/>
    <mergeCell ref="E64:F64"/>
    <mergeCell ref="G64:H64"/>
    <mergeCell ref="C65:D65"/>
    <mergeCell ref="E65:F65"/>
    <mergeCell ref="G65:H65"/>
  </mergeCells>
  <phoneticPr fontId="3"/>
  <printOptions horizontalCentered="1"/>
  <pageMargins left="0.55118110236220474" right="0.19685039370078741" top="0.98425196850393704" bottom="0.98425196850393704" header="0.51181102362204722" footer="0.51181102362204722"/>
  <pageSetup paperSize="9" scale="73" orientation="portrait" blackAndWhite="1" r:id="rId1"/>
  <headerFooter alignWithMargins="0"/>
  <rowBreaks count="1" manualBreakCount="1">
    <brk id="17" max="11" man="1"/>
  </rowBreaks>
  <colBreaks count="1" manualBreakCount="1">
    <brk id="5" max="6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4D985-0F2D-4EB0-A013-710CB3BF864F}">
  <sheetPr>
    <pageSetUpPr fitToPage="1"/>
  </sheetPr>
  <dimension ref="A1:M67"/>
  <sheetViews>
    <sheetView view="pageBreakPreview" topLeftCell="A6" zoomScaleNormal="100" zoomScaleSheetLayoutView="100" workbookViewId="0"/>
  </sheetViews>
  <sheetFormatPr defaultColWidth="9" defaultRowHeight="12" x14ac:dyDescent="0.2"/>
  <cols>
    <col min="1" max="1" width="16.77734375" style="2" customWidth="1"/>
    <col min="2" max="2" width="21" style="2" bestFit="1" customWidth="1"/>
    <col min="3" max="3" width="7.21875" style="2" customWidth="1"/>
    <col min="4" max="4" width="4.44140625" style="2" customWidth="1"/>
    <col min="5" max="5" width="5.77734375" style="2" bestFit="1" customWidth="1"/>
    <col min="6" max="6" width="6.77734375" style="2" customWidth="1"/>
    <col min="7" max="7" width="4" style="2" customWidth="1"/>
    <col min="8" max="8" width="8" style="2" customWidth="1"/>
    <col min="9" max="9" width="11.21875" style="2" customWidth="1"/>
    <col min="10" max="10" width="3.21875" style="2" customWidth="1"/>
    <col min="11" max="12" width="16.77734375" style="2" customWidth="1"/>
    <col min="13" max="13" width="11.33203125" style="1" bestFit="1" customWidth="1"/>
    <col min="14" max="16384" width="9" style="1"/>
  </cols>
  <sheetData>
    <row r="1" spans="1:13" s="3" customFormat="1" x14ac:dyDescent="0.2">
      <c r="A1" s="3" t="s">
        <v>66</v>
      </c>
      <c r="L1" s="33"/>
    </row>
    <row r="2" spans="1:13" ht="24" customHeight="1" x14ac:dyDescent="0.2">
      <c r="A2" s="61" t="s">
        <v>65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33" t="s">
        <v>64</v>
      </c>
    </row>
    <row r="4" spans="1:13" ht="22.5" customHeight="1" x14ac:dyDescent="0.2">
      <c r="A4" s="40" t="s">
        <v>63</v>
      </c>
      <c r="B4" s="40" t="s">
        <v>62</v>
      </c>
      <c r="C4" s="75" t="s">
        <v>61</v>
      </c>
      <c r="D4" s="76"/>
      <c r="E4" s="76"/>
      <c r="F4" s="77"/>
      <c r="G4" s="75" t="s">
        <v>60</v>
      </c>
      <c r="H4" s="76"/>
      <c r="I4" s="76"/>
      <c r="J4" s="77"/>
      <c r="K4" s="40" t="s">
        <v>59</v>
      </c>
      <c r="L4" s="40" t="s">
        <v>58</v>
      </c>
    </row>
    <row r="5" spans="1:13" ht="22.5" customHeight="1" x14ac:dyDescent="0.2">
      <c r="A5" s="50">
        <v>100000000</v>
      </c>
      <c r="B5" s="50">
        <v>100000000</v>
      </c>
      <c r="C5" s="78">
        <f>E39</f>
        <v>200000</v>
      </c>
      <c r="D5" s="79"/>
      <c r="E5" s="79"/>
      <c r="F5" s="80"/>
      <c r="G5" s="81">
        <v>100000</v>
      </c>
      <c r="H5" s="82"/>
      <c r="I5" s="82"/>
      <c r="J5" s="83"/>
      <c r="K5" s="49">
        <f>B49</f>
        <v>50000</v>
      </c>
      <c r="L5" s="48">
        <f>B33</f>
        <v>20</v>
      </c>
    </row>
    <row r="6" spans="1:13" ht="29.25" customHeight="1" x14ac:dyDescent="0.2">
      <c r="A6" s="47" t="s">
        <v>57</v>
      </c>
      <c r="B6" s="46" t="s">
        <v>56</v>
      </c>
      <c r="C6" s="45"/>
      <c r="D6" s="44"/>
      <c r="E6" s="44"/>
      <c r="F6" s="44"/>
      <c r="G6" s="44"/>
      <c r="H6" s="44"/>
      <c r="I6" s="44"/>
      <c r="J6" s="44"/>
      <c r="K6" s="41"/>
      <c r="L6" s="41"/>
    </row>
    <row r="7" spans="1:13" ht="22.5" customHeight="1" x14ac:dyDescent="0.2">
      <c r="A7" s="57">
        <v>11</v>
      </c>
      <c r="B7" s="43">
        <v>40</v>
      </c>
      <c r="C7" s="42"/>
      <c r="D7" s="41"/>
      <c r="E7" s="41"/>
      <c r="F7" s="41"/>
      <c r="G7" s="41"/>
      <c r="H7" s="41"/>
      <c r="I7" s="41"/>
      <c r="J7" s="41"/>
      <c r="K7" s="41"/>
      <c r="L7" s="41"/>
    </row>
    <row r="8" spans="1:13" ht="23.25" customHeight="1" x14ac:dyDescent="0.2"/>
    <row r="9" spans="1:13" ht="23.25" customHeight="1" x14ac:dyDescent="0.2">
      <c r="A9" s="40" t="s">
        <v>55</v>
      </c>
      <c r="B9" s="39">
        <f>SUM(A5:B5)</f>
        <v>200000000</v>
      </c>
      <c r="C9" s="84" t="s">
        <v>54</v>
      </c>
      <c r="D9" s="85"/>
      <c r="E9" s="86"/>
      <c r="F9" s="87">
        <f>SUM(C5:K5)</f>
        <v>350000</v>
      </c>
      <c r="G9" s="88"/>
      <c r="H9" s="88"/>
      <c r="I9" s="89"/>
      <c r="K9" s="38"/>
      <c r="M9" s="37"/>
    </row>
    <row r="12" spans="1:13" ht="20.25" customHeight="1" x14ac:dyDescent="0.2">
      <c r="A12" s="3"/>
    </row>
    <row r="13" spans="1:13" ht="20.100000000000001" customHeight="1" x14ac:dyDescent="0.2">
      <c r="A13" s="1" t="s">
        <v>53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3" ht="20.100000000000001" customHeight="1" x14ac:dyDescent="0.2">
      <c r="A14" s="72" t="s">
        <v>52</v>
      </c>
      <c r="B14" s="74" t="s">
        <v>51</v>
      </c>
      <c r="C14" s="74"/>
      <c r="D14" s="61" t="s">
        <v>50</v>
      </c>
      <c r="E14" s="61"/>
      <c r="F14" s="68">
        <f>A7</f>
        <v>11</v>
      </c>
      <c r="G14" s="61" t="s">
        <v>39</v>
      </c>
      <c r="H14" s="69">
        <f>B7</f>
        <v>40</v>
      </c>
      <c r="I14" s="69"/>
      <c r="J14" s="61" t="s">
        <v>23</v>
      </c>
      <c r="K14" s="70">
        <f>ROUNDDOWN(($B$9-($F$9))/L5/12*A7/B7,0)</f>
        <v>228765</v>
      </c>
      <c r="L14" s="72" t="s">
        <v>67</v>
      </c>
    </row>
    <row r="15" spans="1:13" ht="20.100000000000001" customHeight="1" x14ac:dyDescent="0.2">
      <c r="A15" s="72"/>
      <c r="B15" s="61" t="s">
        <v>49</v>
      </c>
      <c r="C15" s="61"/>
      <c r="D15" s="61"/>
      <c r="E15" s="61"/>
      <c r="F15" s="68"/>
      <c r="G15" s="61"/>
      <c r="H15" s="69"/>
      <c r="I15" s="69"/>
      <c r="J15" s="61"/>
      <c r="K15" s="71"/>
      <c r="L15" s="72"/>
    </row>
    <row r="16" spans="1:13" ht="11.25" customHeight="1" thickBo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3" ht="20.100000000000001" customHeight="1" thickTop="1" thickBot="1" x14ac:dyDescent="0.25">
      <c r="A17" s="1" t="s">
        <v>48</v>
      </c>
      <c r="B17" s="36">
        <f>K14</f>
        <v>228765</v>
      </c>
      <c r="C17" s="1" t="s">
        <v>24</v>
      </c>
      <c r="D17" s="73">
        <v>2</v>
      </c>
      <c r="E17" s="73"/>
      <c r="F17" s="35" t="s">
        <v>38</v>
      </c>
      <c r="G17" s="35"/>
      <c r="H17" s="35"/>
      <c r="I17" s="35"/>
      <c r="J17" s="35" t="s">
        <v>23</v>
      </c>
      <c r="K17" s="34">
        <f>B17*D17</f>
        <v>457530</v>
      </c>
      <c r="L17" s="1"/>
    </row>
    <row r="18" spans="1:13" ht="20.100000000000001" customHeight="1" thickTop="1" thickBot="1" x14ac:dyDescent="0.25">
      <c r="A18" s="1" t="s">
        <v>47</v>
      </c>
      <c r="B18" s="19">
        <f>K17</f>
        <v>457530</v>
      </c>
      <c r="C18" s="63" t="s">
        <v>46</v>
      </c>
      <c r="D18" s="63"/>
      <c r="E18" s="2" t="s">
        <v>45</v>
      </c>
      <c r="F18" s="67">
        <f>K19+K20+K21+K22</f>
        <v>45833</v>
      </c>
      <c r="G18" s="67"/>
      <c r="H18" s="68" t="s">
        <v>44</v>
      </c>
      <c r="I18" s="68"/>
      <c r="J18" s="1" t="s">
        <v>23</v>
      </c>
      <c r="K18" s="24">
        <f>B18+F18</f>
        <v>503363</v>
      </c>
      <c r="L18" s="1"/>
    </row>
    <row r="19" spans="1:13" ht="20.100000000000001" customHeight="1" thickTop="1" x14ac:dyDescent="0.2">
      <c r="A19" s="33" t="s">
        <v>43</v>
      </c>
      <c r="B19" s="19">
        <f>C67</f>
        <v>166666.66666666666</v>
      </c>
      <c r="C19" s="63" t="s">
        <v>69</v>
      </c>
      <c r="D19" s="63"/>
      <c r="E19" s="2" t="s">
        <v>24</v>
      </c>
      <c r="F19" s="32">
        <f>$A$7</f>
        <v>11</v>
      </c>
      <c r="G19" s="2" t="s">
        <v>39</v>
      </c>
      <c r="H19" s="21">
        <f>$B$7</f>
        <v>40</v>
      </c>
      <c r="I19" s="22"/>
      <c r="J19" s="1" t="s">
        <v>23</v>
      </c>
      <c r="K19" s="31">
        <f>ROUNDDOWN(B19*F19/H19,0)</f>
        <v>45833</v>
      </c>
      <c r="L19" s="1"/>
      <c r="M19" s="18"/>
    </row>
    <row r="20" spans="1:13" ht="20.100000000000001" customHeight="1" x14ac:dyDescent="0.2">
      <c r="A20" s="33"/>
      <c r="B20" s="19">
        <f>E67</f>
        <v>0</v>
      </c>
      <c r="C20" s="63" t="s">
        <v>69</v>
      </c>
      <c r="D20" s="63"/>
      <c r="E20" s="2" t="s">
        <v>24</v>
      </c>
      <c r="F20" s="32">
        <f>$A$7</f>
        <v>11</v>
      </c>
      <c r="G20" s="2" t="s">
        <v>39</v>
      </c>
      <c r="H20" s="21">
        <f>$B$7</f>
        <v>40</v>
      </c>
      <c r="I20" s="22"/>
      <c r="J20" s="1" t="s">
        <v>23</v>
      </c>
      <c r="K20" s="31">
        <f>ROUNDDOWN(B20*F20/H20,0)</f>
        <v>0</v>
      </c>
      <c r="L20" s="1"/>
      <c r="M20" s="18"/>
    </row>
    <row r="21" spans="1:13" ht="20.100000000000001" customHeight="1" x14ac:dyDescent="0.2">
      <c r="A21" s="33"/>
      <c r="B21" s="19">
        <f>G67</f>
        <v>0</v>
      </c>
      <c r="C21" s="63" t="s">
        <v>69</v>
      </c>
      <c r="D21" s="63"/>
      <c r="E21" s="2" t="s">
        <v>24</v>
      </c>
      <c r="F21" s="32">
        <f>$A$7</f>
        <v>11</v>
      </c>
      <c r="G21" s="2" t="s">
        <v>39</v>
      </c>
      <c r="H21" s="21">
        <f>$B$7</f>
        <v>40</v>
      </c>
      <c r="I21" s="22"/>
      <c r="J21" s="1" t="s">
        <v>23</v>
      </c>
      <c r="K21" s="31">
        <f>ROUNDDOWN(B21*F21/H21,0)</f>
        <v>0</v>
      </c>
      <c r="L21" s="1"/>
      <c r="M21" s="18"/>
    </row>
    <row r="22" spans="1:13" ht="20.100000000000001" customHeight="1" thickBot="1" x14ac:dyDescent="0.25">
      <c r="A22" s="33"/>
      <c r="B22" s="19">
        <f>I67</f>
        <v>0</v>
      </c>
      <c r="C22" s="63" t="s">
        <v>69</v>
      </c>
      <c r="D22" s="63"/>
      <c r="E22" s="2" t="s">
        <v>24</v>
      </c>
      <c r="F22" s="32">
        <f>$A$7</f>
        <v>11</v>
      </c>
      <c r="G22" s="2" t="s">
        <v>39</v>
      </c>
      <c r="H22" s="21">
        <f>$B$7</f>
        <v>40</v>
      </c>
      <c r="I22" s="22"/>
      <c r="J22" s="1" t="s">
        <v>23</v>
      </c>
      <c r="K22" s="31">
        <f>ROUNDDOWN(B22*F22/H22,0)</f>
        <v>0</v>
      </c>
      <c r="L22" s="1"/>
      <c r="M22" s="18"/>
    </row>
    <row r="23" spans="1:13" ht="20.100000000000001" customHeight="1" thickTop="1" thickBot="1" x14ac:dyDescent="0.25">
      <c r="A23" s="1" t="s">
        <v>42</v>
      </c>
      <c r="B23" s="30">
        <v>0</v>
      </c>
      <c r="C23" s="28"/>
      <c r="D23" s="28"/>
      <c r="E23" s="21"/>
      <c r="F23" s="27"/>
      <c r="G23" s="26"/>
      <c r="H23" s="26"/>
      <c r="I23" s="22"/>
      <c r="J23" s="1" t="s">
        <v>23</v>
      </c>
      <c r="K23" s="24">
        <f>ROUNDDOWN(B23,0)</f>
        <v>0</v>
      </c>
      <c r="L23" s="1"/>
    </row>
    <row r="24" spans="1:13" ht="20.100000000000001" customHeight="1" thickTop="1" thickBot="1" x14ac:dyDescent="0.25">
      <c r="A24" s="1"/>
      <c r="B24" s="19"/>
      <c r="C24" s="28"/>
      <c r="D24" s="28"/>
      <c r="F24" s="27"/>
      <c r="G24" s="26"/>
      <c r="H24" s="26"/>
      <c r="I24" s="25" t="s">
        <v>41</v>
      </c>
      <c r="J24" s="1"/>
      <c r="K24" s="24">
        <f>SUM(K23:K23)</f>
        <v>0</v>
      </c>
      <c r="L24" s="1"/>
    </row>
    <row r="25" spans="1:13" ht="20.100000000000001" customHeight="1" thickTop="1" x14ac:dyDescent="0.2">
      <c r="A25" s="1" t="s">
        <v>40</v>
      </c>
      <c r="B25" s="23">
        <v>1250000</v>
      </c>
      <c r="C25" s="22">
        <f>A7</f>
        <v>11</v>
      </c>
      <c r="D25" s="1" t="s">
        <v>39</v>
      </c>
      <c r="E25" s="21">
        <f>B7</f>
        <v>40</v>
      </c>
      <c r="F25" s="20" t="s">
        <v>24</v>
      </c>
      <c r="G25" s="64">
        <f>D17</f>
        <v>2</v>
      </c>
      <c r="H25" s="64"/>
      <c r="I25" s="1" t="s">
        <v>38</v>
      </c>
      <c r="J25" s="1" t="s">
        <v>23</v>
      </c>
      <c r="K25" s="19">
        <f>ROUNDDOWN(B25*C25/E25*G25,0)</f>
        <v>687500</v>
      </c>
      <c r="L25" s="1"/>
      <c r="M25" s="18"/>
    </row>
    <row r="26" spans="1:13" x14ac:dyDescent="0.2">
      <c r="A26" s="2" t="s">
        <v>37</v>
      </c>
      <c r="B26" s="19">
        <f>MIN(K17,K25)</f>
        <v>457530</v>
      </c>
      <c r="C26" s="2" t="s">
        <v>24</v>
      </c>
      <c r="E26" s="2">
        <v>3</v>
      </c>
      <c r="F26" s="2" t="s">
        <v>36</v>
      </c>
      <c r="G26" s="2">
        <v>4</v>
      </c>
      <c r="J26" s="1" t="s">
        <v>23</v>
      </c>
      <c r="K26" s="19">
        <f>ROUNDDOWN(B26*E26/G26,-3)</f>
        <v>343000</v>
      </c>
      <c r="L26" s="2" t="s">
        <v>35</v>
      </c>
      <c r="M26" s="18"/>
    </row>
    <row r="27" spans="1:13" ht="13.2" x14ac:dyDescent="0.2">
      <c r="B27"/>
    </row>
    <row r="29" spans="1:13" x14ac:dyDescent="0.2">
      <c r="A29" s="17" t="s">
        <v>34</v>
      </c>
      <c r="C29" s="16"/>
    </row>
    <row r="30" spans="1:13" ht="12.6" thickBot="1" x14ac:dyDescent="0.25">
      <c r="A30" s="2" t="s">
        <v>33</v>
      </c>
    </row>
    <row r="31" spans="1:13" x14ac:dyDescent="0.2">
      <c r="A31" s="2" t="s">
        <v>32</v>
      </c>
      <c r="B31" s="11">
        <v>500000</v>
      </c>
      <c r="C31" s="3" t="s">
        <v>1</v>
      </c>
    </row>
    <row r="32" spans="1:13" x14ac:dyDescent="0.2">
      <c r="A32" s="2" t="s">
        <v>31</v>
      </c>
      <c r="B32" s="15">
        <v>100</v>
      </c>
      <c r="C32" s="3" t="s">
        <v>26</v>
      </c>
    </row>
    <row r="33" spans="1:8" s="2" customFormat="1" x14ac:dyDescent="0.2">
      <c r="A33" s="2" t="s">
        <v>30</v>
      </c>
      <c r="B33" s="15">
        <v>20</v>
      </c>
      <c r="C33" s="3" t="s">
        <v>26</v>
      </c>
    </row>
    <row r="34" spans="1:8" s="2" customFormat="1" x14ac:dyDescent="0.2">
      <c r="A34" s="2" t="s">
        <v>29</v>
      </c>
      <c r="B34" s="15">
        <v>40</v>
      </c>
      <c r="C34" s="3" t="s">
        <v>26</v>
      </c>
    </row>
    <row r="35" spans="1:8" s="2" customFormat="1" ht="12.6" thickBot="1" x14ac:dyDescent="0.25">
      <c r="A35" s="2" t="s">
        <v>28</v>
      </c>
      <c r="B35" s="14">
        <v>20</v>
      </c>
      <c r="C35" s="3" t="s">
        <v>26</v>
      </c>
    </row>
    <row r="36" spans="1:8" s="2" customFormat="1" x14ac:dyDescent="0.2">
      <c r="A36" s="2" t="s">
        <v>27</v>
      </c>
      <c r="B36" s="13">
        <f>B32-B34-B35</f>
        <v>40</v>
      </c>
      <c r="C36" s="3" t="s">
        <v>26</v>
      </c>
    </row>
    <row r="38" spans="1:8" s="2" customFormat="1" ht="13.2" x14ac:dyDescent="0.2">
      <c r="A38" t="s">
        <v>25</v>
      </c>
      <c r="B38"/>
      <c r="C38"/>
      <c r="D38"/>
      <c r="E38"/>
    </row>
    <row r="39" spans="1:8" s="2" customFormat="1" ht="13.2" x14ac:dyDescent="0.2">
      <c r="A39" s="65">
        <f>B31</f>
        <v>500000</v>
      </c>
      <c r="B39" s="66" t="s">
        <v>24</v>
      </c>
      <c r="C39" s="12">
        <f>B36</f>
        <v>40</v>
      </c>
      <c r="D39" s="66" t="s">
        <v>23</v>
      </c>
      <c r="E39" s="65">
        <f>A39*C39/C40</f>
        <v>200000</v>
      </c>
      <c r="F39" s="65"/>
      <c r="G39" s="65"/>
      <c r="H39" s="65"/>
    </row>
    <row r="40" spans="1:8" s="2" customFormat="1" ht="13.2" x14ac:dyDescent="0.2">
      <c r="A40" s="65"/>
      <c r="B40" s="66"/>
      <c r="C40">
        <f>B32</f>
        <v>100</v>
      </c>
      <c r="D40" s="66"/>
      <c r="E40" s="65"/>
      <c r="F40" s="65"/>
      <c r="G40" s="65"/>
      <c r="H40" s="65"/>
    </row>
    <row r="43" spans="1:8" s="2" customFormat="1" ht="12.6" thickBot="1" x14ac:dyDescent="0.25">
      <c r="A43" s="3" t="s">
        <v>22</v>
      </c>
    </row>
    <row r="44" spans="1:8" s="2" customFormat="1" x14ac:dyDescent="0.2">
      <c r="A44" s="2" t="s">
        <v>21</v>
      </c>
      <c r="B44" s="11">
        <v>10000</v>
      </c>
      <c r="C44" s="3" t="s">
        <v>1</v>
      </c>
    </row>
    <row r="45" spans="1:8" s="2" customFormat="1" x14ac:dyDescent="0.2">
      <c r="A45" s="2" t="s">
        <v>20</v>
      </c>
      <c r="B45" s="10">
        <v>10000</v>
      </c>
      <c r="C45" s="3" t="s">
        <v>1</v>
      </c>
    </row>
    <row r="46" spans="1:8" s="2" customFormat="1" x14ac:dyDescent="0.2">
      <c r="A46" s="2" t="s">
        <v>19</v>
      </c>
      <c r="B46" s="10">
        <v>10000</v>
      </c>
      <c r="C46" s="3" t="s">
        <v>1</v>
      </c>
    </row>
    <row r="47" spans="1:8" s="2" customFormat="1" x14ac:dyDescent="0.2">
      <c r="A47" s="2" t="s">
        <v>18</v>
      </c>
      <c r="B47" s="10">
        <v>10000</v>
      </c>
      <c r="C47" s="3" t="s">
        <v>1</v>
      </c>
    </row>
    <row r="48" spans="1:8" s="2" customFormat="1" ht="12.6" thickBot="1" x14ac:dyDescent="0.25">
      <c r="A48" s="2" t="s">
        <v>17</v>
      </c>
      <c r="B48" s="9">
        <v>10000</v>
      </c>
      <c r="C48" s="3" t="s">
        <v>1</v>
      </c>
    </row>
    <row r="49" spans="1:12" x14ac:dyDescent="0.2">
      <c r="A49" s="2" t="s">
        <v>16</v>
      </c>
      <c r="B49" s="8">
        <f>SUM(B44:B48)</f>
        <v>50000</v>
      </c>
      <c r="C49" s="3" t="s">
        <v>1</v>
      </c>
    </row>
    <row r="51" spans="1:12" ht="13.5" customHeight="1" x14ac:dyDescent="0.2">
      <c r="A51" s="3" t="s">
        <v>70</v>
      </c>
      <c r="C51" s="61" t="s">
        <v>76</v>
      </c>
      <c r="D51" s="61"/>
      <c r="E51" s="61" t="s">
        <v>77</v>
      </c>
      <c r="F51" s="61"/>
      <c r="G51" s="61" t="s">
        <v>78</v>
      </c>
      <c r="H51" s="61"/>
      <c r="I51" s="2" t="s">
        <v>79</v>
      </c>
      <c r="J51" s="1"/>
    </row>
    <row r="52" spans="1:12" ht="13.2" x14ac:dyDescent="0.2">
      <c r="A52" s="2" t="s">
        <v>71</v>
      </c>
      <c r="B52" s="7" t="s">
        <v>15</v>
      </c>
      <c r="C52" s="62">
        <v>1000000</v>
      </c>
      <c r="D52" s="62"/>
      <c r="E52" s="62"/>
      <c r="F52" s="62"/>
      <c r="G52" s="62"/>
      <c r="H52" s="62"/>
      <c r="I52" s="6"/>
      <c r="J52" s="3" t="s">
        <v>1</v>
      </c>
      <c r="K52" s="5"/>
      <c r="L52" s="1"/>
    </row>
    <row r="53" spans="1:12" ht="13.2" x14ac:dyDescent="0.2">
      <c r="A53" s="61" t="s">
        <v>72</v>
      </c>
      <c r="B53" s="7" t="s">
        <v>14</v>
      </c>
      <c r="C53" s="62"/>
      <c r="D53" s="62"/>
      <c r="E53" s="62"/>
      <c r="F53" s="62"/>
      <c r="G53" s="62"/>
      <c r="H53" s="62"/>
      <c r="I53" s="6"/>
      <c r="J53" s="3" t="s">
        <v>1</v>
      </c>
      <c r="K53" s="5"/>
      <c r="L53" s="1"/>
    </row>
    <row r="54" spans="1:12" ht="13.2" x14ac:dyDescent="0.2">
      <c r="A54" s="61"/>
      <c r="B54" s="7" t="s">
        <v>13</v>
      </c>
      <c r="C54" s="62"/>
      <c r="D54" s="62"/>
      <c r="E54" s="62"/>
      <c r="F54" s="62"/>
      <c r="G54" s="62"/>
      <c r="H54" s="62"/>
      <c r="I54" s="6"/>
      <c r="J54" s="3" t="s">
        <v>1</v>
      </c>
      <c r="K54" s="5"/>
      <c r="L54" s="1"/>
    </row>
    <row r="55" spans="1:12" ht="13.2" x14ac:dyDescent="0.2">
      <c r="A55" s="61"/>
      <c r="B55" s="7" t="s">
        <v>12</v>
      </c>
      <c r="C55" s="62"/>
      <c r="D55" s="62"/>
      <c r="E55" s="62"/>
      <c r="F55" s="62"/>
      <c r="G55" s="62"/>
      <c r="H55" s="62"/>
      <c r="I55" s="6"/>
      <c r="J55" s="3" t="s">
        <v>1</v>
      </c>
      <c r="K55" s="5"/>
      <c r="L55" s="1"/>
    </row>
    <row r="56" spans="1:12" ht="13.2" x14ac:dyDescent="0.2">
      <c r="A56" s="61"/>
      <c r="B56" s="7" t="s">
        <v>11</v>
      </c>
      <c r="C56" s="62"/>
      <c r="D56" s="62"/>
      <c r="E56" s="62"/>
      <c r="F56" s="62"/>
      <c r="G56" s="62"/>
      <c r="H56" s="62"/>
      <c r="I56" s="6"/>
      <c r="J56" s="3" t="s">
        <v>1</v>
      </c>
      <c r="K56" s="5"/>
      <c r="L56" s="1"/>
    </row>
    <row r="57" spans="1:12" ht="13.2" x14ac:dyDescent="0.2">
      <c r="A57" s="61"/>
      <c r="B57" s="7" t="s">
        <v>10</v>
      </c>
      <c r="C57" s="62"/>
      <c r="D57" s="62"/>
      <c r="E57" s="62"/>
      <c r="F57" s="62"/>
      <c r="G57" s="62"/>
      <c r="H57" s="62"/>
      <c r="I57" s="6"/>
      <c r="J57" s="3" t="s">
        <v>1</v>
      </c>
      <c r="K57" s="5"/>
      <c r="L57" s="1"/>
    </row>
    <row r="58" spans="1:12" ht="13.2" x14ac:dyDescent="0.2">
      <c r="A58" s="61"/>
      <c r="B58" s="7" t="s">
        <v>9</v>
      </c>
      <c r="C58" s="62"/>
      <c r="D58" s="62"/>
      <c r="E58" s="62"/>
      <c r="F58" s="62"/>
      <c r="G58" s="62"/>
      <c r="H58" s="62"/>
      <c r="I58" s="6"/>
      <c r="J58" s="3" t="s">
        <v>1</v>
      </c>
      <c r="K58" s="5"/>
      <c r="L58" s="1"/>
    </row>
    <row r="59" spans="1:12" ht="13.2" x14ac:dyDescent="0.2">
      <c r="A59" s="61"/>
      <c r="B59" s="7" t="s">
        <v>8</v>
      </c>
      <c r="C59" s="62"/>
      <c r="D59" s="62"/>
      <c r="E59" s="62"/>
      <c r="F59" s="62"/>
      <c r="G59" s="62"/>
      <c r="H59" s="62"/>
      <c r="I59" s="6"/>
      <c r="J59" s="3" t="s">
        <v>1</v>
      </c>
      <c r="K59" s="5"/>
      <c r="L59" s="1"/>
    </row>
    <row r="60" spans="1:12" ht="13.2" x14ac:dyDescent="0.2">
      <c r="A60" s="61"/>
      <c r="B60" s="7" t="s">
        <v>7</v>
      </c>
      <c r="C60" s="62"/>
      <c r="D60" s="62"/>
      <c r="E60" s="62"/>
      <c r="F60" s="62"/>
      <c r="G60" s="62"/>
      <c r="H60" s="62"/>
      <c r="I60" s="6"/>
      <c r="J60" s="3" t="s">
        <v>1</v>
      </c>
      <c r="K60" s="5"/>
      <c r="L60" s="1"/>
    </row>
    <row r="61" spans="1:12" ht="13.2" x14ac:dyDescent="0.2">
      <c r="A61" s="61"/>
      <c r="B61" s="7" t="s">
        <v>6</v>
      </c>
      <c r="C61" s="62"/>
      <c r="D61" s="62"/>
      <c r="E61" s="62"/>
      <c r="F61" s="62"/>
      <c r="G61" s="62"/>
      <c r="H61" s="62"/>
      <c r="I61" s="6"/>
      <c r="J61" s="3" t="s">
        <v>1</v>
      </c>
      <c r="K61" s="5"/>
      <c r="L61" s="1"/>
    </row>
    <row r="62" spans="1:12" ht="13.2" x14ac:dyDescent="0.2">
      <c r="A62" s="61" t="s">
        <v>73</v>
      </c>
      <c r="B62" s="7" t="s">
        <v>5</v>
      </c>
      <c r="C62" s="62"/>
      <c r="D62" s="62"/>
      <c r="E62" s="62"/>
      <c r="F62" s="62"/>
      <c r="G62" s="62"/>
      <c r="H62" s="62"/>
      <c r="I62" s="6"/>
      <c r="J62" s="3" t="s">
        <v>1</v>
      </c>
      <c r="K62" s="5"/>
      <c r="L62" s="1"/>
    </row>
    <row r="63" spans="1:12" ht="13.2" x14ac:dyDescent="0.2">
      <c r="A63" s="61"/>
      <c r="B63" s="7" t="s">
        <v>4</v>
      </c>
      <c r="C63" s="62"/>
      <c r="D63" s="62"/>
      <c r="E63" s="62"/>
      <c r="F63" s="62"/>
      <c r="G63" s="62"/>
      <c r="H63" s="62"/>
      <c r="I63" s="6"/>
      <c r="J63" s="3" t="s">
        <v>1</v>
      </c>
      <c r="K63" s="5"/>
      <c r="L63" s="1"/>
    </row>
    <row r="64" spans="1:12" ht="13.2" x14ac:dyDescent="0.2">
      <c r="A64" s="61"/>
      <c r="B64" s="7" t="s">
        <v>3</v>
      </c>
      <c r="C64" s="62"/>
      <c r="D64" s="62"/>
      <c r="E64" s="62"/>
      <c r="F64" s="62"/>
      <c r="G64" s="62"/>
      <c r="H64" s="62"/>
      <c r="I64" s="6"/>
      <c r="J64" s="3" t="s">
        <v>1</v>
      </c>
      <c r="K64" s="5"/>
      <c r="L64" s="1"/>
    </row>
    <row r="65" spans="1:12" ht="13.8" thickBot="1" x14ac:dyDescent="0.25">
      <c r="A65" s="61"/>
      <c r="B65" s="54" t="s">
        <v>2</v>
      </c>
      <c r="C65" s="59"/>
      <c r="D65" s="59"/>
      <c r="E65" s="59"/>
      <c r="F65" s="59"/>
      <c r="G65" s="59"/>
      <c r="H65" s="59"/>
      <c r="I65" s="55"/>
      <c r="J65" s="56" t="s">
        <v>1</v>
      </c>
      <c r="K65" s="5"/>
      <c r="L65" s="1"/>
    </row>
    <row r="66" spans="1:12" ht="12.6" thickTop="1" x14ac:dyDescent="0.2">
      <c r="A66" s="1"/>
      <c r="B66" s="2" t="s">
        <v>74</v>
      </c>
      <c r="C66" s="60">
        <f>SUM(C52:D65)</f>
        <v>1000000</v>
      </c>
      <c r="D66" s="60"/>
      <c r="E66" s="60">
        <f>SUM(E52:F65)</f>
        <v>0</v>
      </c>
      <c r="F66" s="60"/>
      <c r="G66" s="60">
        <f>SUM(G52:H65)</f>
        <v>0</v>
      </c>
      <c r="H66" s="60"/>
      <c r="I66" s="4">
        <f>SUM(I52:I65)</f>
        <v>0</v>
      </c>
      <c r="J66" s="3" t="s">
        <v>0</v>
      </c>
      <c r="L66" s="1"/>
    </row>
    <row r="67" spans="1:12" x14ac:dyDescent="0.2">
      <c r="B67" s="2" t="s">
        <v>75</v>
      </c>
      <c r="C67" s="58">
        <f>C66*$G$25/12</f>
        <v>166666.66666666666</v>
      </c>
      <c r="D67" s="58"/>
      <c r="E67" s="58">
        <f>E66*$G$25/12</f>
        <v>0</v>
      </c>
      <c r="F67" s="58"/>
      <c r="G67" s="58">
        <f>G66*$G$25/12</f>
        <v>0</v>
      </c>
      <c r="H67" s="58"/>
      <c r="I67" s="52">
        <f>I66*G25/12</f>
        <v>0</v>
      </c>
      <c r="J67" s="3" t="s">
        <v>68</v>
      </c>
    </row>
  </sheetData>
  <mergeCells count="84">
    <mergeCell ref="C9:E9"/>
    <mergeCell ref="F9:I9"/>
    <mergeCell ref="A2:K2"/>
    <mergeCell ref="C4:F4"/>
    <mergeCell ref="G4:J4"/>
    <mergeCell ref="C5:F5"/>
    <mergeCell ref="G5:J5"/>
    <mergeCell ref="A14:A15"/>
    <mergeCell ref="B14:C14"/>
    <mergeCell ref="D14:E15"/>
    <mergeCell ref="F14:F15"/>
    <mergeCell ref="G14:G15"/>
    <mergeCell ref="C21:D21"/>
    <mergeCell ref="I14:I15"/>
    <mergeCell ref="J14:J15"/>
    <mergeCell ref="K14:K15"/>
    <mergeCell ref="L14:L15"/>
    <mergeCell ref="B15:C15"/>
    <mergeCell ref="D17:E17"/>
    <mergeCell ref="H14:H15"/>
    <mergeCell ref="C18:D18"/>
    <mergeCell ref="F18:G18"/>
    <mergeCell ref="H18:I18"/>
    <mergeCell ref="C19:D19"/>
    <mergeCell ref="C20:D20"/>
    <mergeCell ref="C22:D22"/>
    <mergeCell ref="G25:H25"/>
    <mergeCell ref="A39:A40"/>
    <mergeCell ref="B39:B40"/>
    <mergeCell ref="D39:D40"/>
    <mergeCell ref="E39:H40"/>
    <mergeCell ref="C51:D51"/>
    <mergeCell ref="E51:F51"/>
    <mergeCell ref="G51:H51"/>
    <mergeCell ref="C52:D52"/>
    <mergeCell ref="E52:F52"/>
    <mergeCell ref="G52:H52"/>
    <mergeCell ref="A53:A61"/>
    <mergeCell ref="C53:D53"/>
    <mergeCell ref="E53:F53"/>
    <mergeCell ref="G53:H53"/>
    <mergeCell ref="C54:D54"/>
    <mergeCell ref="E54:F54"/>
    <mergeCell ref="G54:H54"/>
    <mergeCell ref="C55:D55"/>
    <mergeCell ref="E55:F55"/>
    <mergeCell ref="G55:H55"/>
    <mergeCell ref="C56:D56"/>
    <mergeCell ref="E56:F56"/>
    <mergeCell ref="G56:H56"/>
    <mergeCell ref="C57:D57"/>
    <mergeCell ref="E57:F57"/>
    <mergeCell ref="G57:H57"/>
    <mergeCell ref="C58:D58"/>
    <mergeCell ref="E58:F58"/>
    <mergeCell ref="G58:H58"/>
    <mergeCell ref="C59:D59"/>
    <mergeCell ref="E59:F59"/>
    <mergeCell ref="G59:H59"/>
    <mergeCell ref="C60:D60"/>
    <mergeCell ref="E60:F60"/>
    <mergeCell ref="G60:H60"/>
    <mergeCell ref="C61:D61"/>
    <mergeCell ref="E61:F61"/>
    <mergeCell ref="G61:H61"/>
    <mergeCell ref="A62:A65"/>
    <mergeCell ref="C62:D62"/>
    <mergeCell ref="E62:F62"/>
    <mergeCell ref="G62:H62"/>
    <mergeCell ref="C63:D63"/>
    <mergeCell ref="E63:F63"/>
    <mergeCell ref="G63:H63"/>
    <mergeCell ref="C64:D64"/>
    <mergeCell ref="E64:F64"/>
    <mergeCell ref="G64:H64"/>
    <mergeCell ref="C67:D67"/>
    <mergeCell ref="E67:F67"/>
    <mergeCell ref="G67:H67"/>
    <mergeCell ref="C65:D65"/>
    <mergeCell ref="E65:F65"/>
    <mergeCell ref="G65:H65"/>
    <mergeCell ref="C66:D66"/>
    <mergeCell ref="E66:F66"/>
    <mergeCell ref="G66:H66"/>
  </mergeCells>
  <phoneticPr fontId="3"/>
  <printOptions horizontalCentered="1"/>
  <pageMargins left="0.55118110236220474" right="0.19685039370078741" top="0.98425196850393704" bottom="0.98425196850393704" header="0.51181102362204722" footer="0.51181102362204722"/>
  <pageSetup paperSize="9" scale="73" orientation="portrait" blackAndWhite="1" r:id="rId1"/>
  <headerFooter alignWithMargins="0"/>
  <rowBreaks count="1" manualBreakCount="1">
    <brk id="17" max="11" man="1"/>
  </rowBreaks>
  <colBreaks count="1" manualBreakCount="1">
    <brk id="5" max="6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参考資料2</vt:lpstr>
      <vt:lpstr>参考資料2 (記載例）</vt:lpstr>
      <vt:lpstr>参考資料2!Print_Area</vt:lpstr>
      <vt:lpstr>'参考資料2 (記載例）'!Print_Area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江頭　泰良</dc:creator>
  <cp:lastModifiedBy>江頭　泰良</cp:lastModifiedBy>
  <cp:lastPrinted>2026-10-09T10:04:40Z</cp:lastPrinted>
  <dcterms:created xsi:type="dcterms:W3CDTF">2026-10-09T06:58:56Z</dcterms:created>
  <dcterms:modified xsi:type="dcterms:W3CDTF">2026-10-20T06:39:58Z</dcterms:modified>
</cp:coreProperties>
</file>