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DDC13430-5BBE-4177-9430-C5DAE47FC149}" xr6:coauthVersionLast="47" xr6:coauthVersionMax="47" xr10:uidLastSave="{00000000-0000-0000-0000-000000000000}"/>
  <bookViews>
    <workbookView xWindow="-110" yWindow="-110" windowWidth="22780" windowHeight="14540" xr2:uid="{00000000-000D-0000-FFFF-FFFF00000000}"/>
  </bookViews>
  <sheets>
    <sheet name="申請書兼請求書・様式1" sheetId="6" r:id="rId1"/>
    <sheet name="別紙" sheetId="8" r:id="rId2"/>
  </sheets>
  <definedNames>
    <definedName name="_xlnm.Print_Area" localSheetId="0">申請書兼請求書・様式1!$A$1:$AA$49</definedName>
    <definedName name="_xlnm.Print_Area" localSheetId="1">別紙!$A$1:$AC$521</definedName>
    <definedName name="_xlnm.Print_Titles" localSheetId="1">別紙!$1:$1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2" i="8" l="1"/>
  <c r="L6" i="8"/>
  <c r="Z520" i="8"/>
  <c r="S520" i="8"/>
  <c r="AH519" i="8"/>
  <c r="E519" i="8"/>
  <c r="AE518" i="8"/>
  <c r="L518" i="8"/>
  <c r="AE517" i="8"/>
  <c r="L517" i="8"/>
  <c r="AE516" i="8"/>
  <c r="L516" i="8"/>
  <c r="AE515" i="8"/>
  <c r="L515" i="8"/>
  <c r="AE514" i="8"/>
  <c r="L514" i="8"/>
  <c r="AE513" i="8"/>
  <c r="L513" i="8"/>
  <c r="AH511" i="8"/>
  <c r="W511" i="8"/>
  <c r="W510" i="8"/>
  <c r="AZ520" i="8" s="1"/>
  <c r="Z507" i="8"/>
  <c r="S507" i="8"/>
  <c r="AH506" i="8"/>
  <c r="E506" i="8"/>
  <c r="AE505" i="8"/>
  <c r="L505" i="8"/>
  <c r="AE504" i="8"/>
  <c r="L504" i="8"/>
  <c r="AE503" i="8"/>
  <c r="L503" i="8"/>
  <c r="AE502" i="8"/>
  <c r="L502" i="8"/>
  <c r="AE501" i="8"/>
  <c r="L501" i="8"/>
  <c r="AE500" i="8"/>
  <c r="L500" i="8"/>
  <c r="AH498" i="8"/>
  <c r="W498" i="8"/>
  <c r="W497" i="8"/>
  <c r="Z494" i="8"/>
  <c r="S494" i="8"/>
  <c r="AH493" i="8"/>
  <c r="E493" i="8"/>
  <c r="AE492" i="8"/>
  <c r="L492" i="8"/>
  <c r="AE491" i="8"/>
  <c r="L491" i="8"/>
  <c r="AE490" i="8"/>
  <c r="L490" i="8"/>
  <c r="AE489" i="8"/>
  <c r="L489" i="8"/>
  <c r="AE488" i="8"/>
  <c r="L488" i="8"/>
  <c r="AE487" i="8"/>
  <c r="L487" i="8"/>
  <c r="AH485" i="8"/>
  <c r="W485" i="8"/>
  <c r="W484" i="8"/>
  <c r="Z481" i="8"/>
  <c r="S481" i="8"/>
  <c r="AH480" i="8"/>
  <c r="E480" i="8"/>
  <c r="AE479" i="8"/>
  <c r="L479" i="8"/>
  <c r="AE478" i="8"/>
  <c r="L478" i="8"/>
  <c r="AE477" i="8"/>
  <c r="L477" i="8"/>
  <c r="AE476" i="8"/>
  <c r="L476" i="8"/>
  <c r="AE475" i="8"/>
  <c r="L475" i="8"/>
  <c r="AE474" i="8"/>
  <c r="L474" i="8"/>
  <c r="AH472" i="8"/>
  <c r="W472" i="8"/>
  <c r="W471" i="8"/>
  <c r="Z468" i="8"/>
  <c r="S468" i="8"/>
  <c r="AH467" i="8"/>
  <c r="E467" i="8"/>
  <c r="AE466" i="8"/>
  <c r="L466" i="8"/>
  <c r="AE465" i="8"/>
  <c r="L465" i="8"/>
  <c r="AE464" i="8"/>
  <c r="L464" i="8"/>
  <c r="AE463" i="8"/>
  <c r="L463" i="8"/>
  <c r="AE462" i="8"/>
  <c r="L462" i="8"/>
  <c r="AE461" i="8"/>
  <c r="L461" i="8"/>
  <c r="AH459" i="8"/>
  <c r="W459" i="8"/>
  <c r="W458" i="8"/>
  <c r="Z455" i="8"/>
  <c r="S455" i="8"/>
  <c r="AH454" i="8"/>
  <c r="E454" i="8"/>
  <c r="AE453" i="8"/>
  <c r="L453" i="8"/>
  <c r="AE452" i="8"/>
  <c r="L452" i="8"/>
  <c r="AE451" i="8"/>
  <c r="L451" i="8"/>
  <c r="AE450" i="8"/>
  <c r="L450" i="8"/>
  <c r="AE449" i="8"/>
  <c r="L449" i="8"/>
  <c r="AE448" i="8"/>
  <c r="L448" i="8"/>
  <c r="AH446" i="8"/>
  <c r="W446" i="8"/>
  <c r="W445" i="8"/>
  <c r="Z442" i="8"/>
  <c r="S442" i="8"/>
  <c r="AH441" i="8"/>
  <c r="E441" i="8"/>
  <c r="AE440" i="8"/>
  <c r="L440" i="8"/>
  <c r="AE439" i="8"/>
  <c r="L439" i="8"/>
  <c r="AE438" i="8"/>
  <c r="L438" i="8"/>
  <c r="AE437" i="8"/>
  <c r="L437" i="8"/>
  <c r="AE436" i="8"/>
  <c r="L436" i="8"/>
  <c r="AE435" i="8"/>
  <c r="L435" i="8"/>
  <c r="AH433" i="8"/>
  <c r="W433" i="8"/>
  <c r="W432" i="8"/>
  <c r="Z429" i="8"/>
  <c r="S429" i="8"/>
  <c r="AH428" i="8"/>
  <c r="E428" i="8"/>
  <c r="AE427" i="8"/>
  <c r="L427" i="8"/>
  <c r="AE426" i="8"/>
  <c r="L426" i="8"/>
  <c r="AE425" i="8"/>
  <c r="L425" i="8"/>
  <c r="AE424" i="8"/>
  <c r="L424" i="8"/>
  <c r="AE423" i="8"/>
  <c r="L423" i="8"/>
  <c r="AE422" i="8"/>
  <c r="L422" i="8"/>
  <c r="AH420" i="8"/>
  <c r="W420" i="8"/>
  <c r="W419" i="8"/>
  <c r="Z416" i="8"/>
  <c r="S416" i="8"/>
  <c r="AH415" i="8"/>
  <c r="E415" i="8"/>
  <c r="AE414" i="8"/>
  <c r="L414" i="8"/>
  <c r="AE413" i="8"/>
  <c r="L413" i="8"/>
  <c r="AE412" i="8"/>
  <c r="L412" i="8"/>
  <c r="AE411" i="8"/>
  <c r="L411" i="8"/>
  <c r="AE410" i="8"/>
  <c r="L410" i="8"/>
  <c r="AE409" i="8"/>
  <c r="L409" i="8"/>
  <c r="AH407" i="8"/>
  <c r="W407" i="8"/>
  <c r="W406" i="8"/>
  <c r="Z403" i="8"/>
  <c r="S403" i="8"/>
  <c r="AH402" i="8"/>
  <c r="E402" i="8"/>
  <c r="AE401" i="8"/>
  <c r="L401" i="8"/>
  <c r="AE400" i="8"/>
  <c r="L400" i="8"/>
  <c r="AE399" i="8"/>
  <c r="L399" i="8"/>
  <c r="AE398" i="8"/>
  <c r="L398" i="8"/>
  <c r="AE397" i="8"/>
  <c r="L397" i="8"/>
  <c r="AE396" i="8"/>
  <c r="L396" i="8"/>
  <c r="AH394" i="8"/>
  <c r="W394" i="8"/>
  <c r="W393" i="8"/>
  <c r="Z390" i="8"/>
  <c r="S390" i="8"/>
  <c r="AH389" i="8"/>
  <c r="E389" i="8"/>
  <c r="AE388" i="8"/>
  <c r="L388" i="8"/>
  <c r="AE387" i="8"/>
  <c r="L387" i="8"/>
  <c r="AE386" i="8"/>
  <c r="L386" i="8"/>
  <c r="AE385" i="8"/>
  <c r="L385" i="8"/>
  <c r="AE384" i="8"/>
  <c r="L384" i="8"/>
  <c r="AE383" i="8"/>
  <c r="L383" i="8"/>
  <c r="AH381" i="8"/>
  <c r="W381" i="8"/>
  <c r="W380" i="8"/>
  <c r="Z377" i="8"/>
  <c r="S377" i="8"/>
  <c r="AH376" i="8"/>
  <c r="E376" i="8"/>
  <c r="AE375" i="8"/>
  <c r="L375" i="8"/>
  <c r="AE374" i="8"/>
  <c r="L374" i="8"/>
  <c r="AE373" i="8"/>
  <c r="L373" i="8"/>
  <c r="AE372" i="8"/>
  <c r="L372" i="8"/>
  <c r="AE371" i="8"/>
  <c r="L371" i="8"/>
  <c r="AE370" i="8"/>
  <c r="L370" i="8"/>
  <c r="AH368" i="8"/>
  <c r="W368" i="8"/>
  <c r="W367" i="8"/>
  <c r="Z364" i="8"/>
  <c r="S364" i="8"/>
  <c r="AH363" i="8"/>
  <c r="E363" i="8"/>
  <c r="AE362" i="8"/>
  <c r="L362" i="8"/>
  <c r="AE361" i="8"/>
  <c r="L361" i="8"/>
  <c r="AE360" i="8"/>
  <c r="L360" i="8"/>
  <c r="AE359" i="8"/>
  <c r="L359" i="8"/>
  <c r="AE358" i="8"/>
  <c r="L358" i="8"/>
  <c r="AE357" i="8"/>
  <c r="L357" i="8"/>
  <c r="AH355" i="8"/>
  <c r="W355" i="8"/>
  <c r="W354" i="8"/>
  <c r="Z351" i="8"/>
  <c r="S351" i="8"/>
  <c r="AH350" i="8"/>
  <c r="E350" i="8"/>
  <c r="AE349" i="8"/>
  <c r="L349" i="8"/>
  <c r="AE348" i="8"/>
  <c r="L348" i="8"/>
  <c r="AE347" i="8"/>
  <c r="L347" i="8"/>
  <c r="AE346" i="8"/>
  <c r="L346" i="8"/>
  <c r="AE345" i="8"/>
  <c r="L345" i="8"/>
  <c r="AE344" i="8"/>
  <c r="L344" i="8"/>
  <c r="AH342" i="8"/>
  <c r="W342" i="8"/>
  <c r="W341" i="8"/>
  <c r="Z338" i="8"/>
  <c r="S338" i="8"/>
  <c r="AH337" i="8"/>
  <c r="E337" i="8"/>
  <c r="AE336" i="8"/>
  <c r="L336" i="8"/>
  <c r="AE335" i="8"/>
  <c r="L335" i="8"/>
  <c r="AE334" i="8"/>
  <c r="L334" i="8"/>
  <c r="AE333" i="8"/>
  <c r="L333" i="8"/>
  <c r="AE332" i="8"/>
  <c r="L332" i="8"/>
  <c r="AE331" i="8"/>
  <c r="L331" i="8"/>
  <c r="AH329" i="8"/>
  <c r="W329" i="8"/>
  <c r="W328" i="8"/>
  <c r="Z325" i="8"/>
  <c r="S325" i="8"/>
  <c r="AH324" i="8"/>
  <c r="E324" i="8"/>
  <c r="AE323" i="8"/>
  <c r="L323" i="8"/>
  <c r="AE322" i="8"/>
  <c r="L322" i="8"/>
  <c r="AE321" i="8"/>
  <c r="L321" i="8"/>
  <c r="AE320" i="8"/>
  <c r="L320" i="8"/>
  <c r="AE319" i="8"/>
  <c r="L319" i="8"/>
  <c r="AE318" i="8"/>
  <c r="L318" i="8"/>
  <c r="AH316" i="8"/>
  <c r="W316" i="8"/>
  <c r="W315" i="8"/>
  <c r="Z312" i="8"/>
  <c r="S312" i="8"/>
  <c r="AH311" i="8"/>
  <c r="E311" i="8"/>
  <c r="AE310" i="8"/>
  <c r="L310" i="8"/>
  <c r="AE309" i="8"/>
  <c r="L309" i="8"/>
  <c r="AE308" i="8"/>
  <c r="L308" i="8"/>
  <c r="AE307" i="8"/>
  <c r="L307" i="8"/>
  <c r="AE306" i="8"/>
  <c r="L306" i="8"/>
  <c r="AE305" i="8"/>
  <c r="L305" i="8"/>
  <c r="AH303" i="8"/>
  <c r="W303" i="8"/>
  <c r="W302" i="8"/>
  <c r="Z299" i="8"/>
  <c r="S299" i="8"/>
  <c r="AH298" i="8"/>
  <c r="E298" i="8"/>
  <c r="AE297" i="8"/>
  <c r="L297" i="8"/>
  <c r="AE296" i="8"/>
  <c r="L296" i="8"/>
  <c r="AE295" i="8"/>
  <c r="L295" i="8"/>
  <c r="AE294" i="8"/>
  <c r="L294" i="8"/>
  <c r="AE293" i="8"/>
  <c r="L293" i="8"/>
  <c r="AE292" i="8"/>
  <c r="L292" i="8"/>
  <c r="AH290" i="8"/>
  <c r="W290" i="8"/>
  <c r="W289" i="8"/>
  <c r="Z286" i="8"/>
  <c r="S286" i="8"/>
  <c r="AH285" i="8"/>
  <c r="E285" i="8"/>
  <c r="AE284" i="8"/>
  <c r="L284" i="8"/>
  <c r="AE283" i="8"/>
  <c r="L283" i="8"/>
  <c r="AE282" i="8"/>
  <c r="L282" i="8"/>
  <c r="AE281" i="8"/>
  <c r="L281" i="8"/>
  <c r="AE280" i="8"/>
  <c r="L280" i="8"/>
  <c r="AE279" i="8"/>
  <c r="L279" i="8"/>
  <c r="AH277" i="8"/>
  <c r="W277" i="8"/>
  <c r="W276" i="8"/>
  <c r="Z273" i="8"/>
  <c r="S273" i="8"/>
  <c r="AH272" i="8"/>
  <c r="E272" i="8"/>
  <c r="AE271" i="8"/>
  <c r="L271" i="8"/>
  <c r="AE270" i="8"/>
  <c r="L270" i="8"/>
  <c r="AE269" i="8"/>
  <c r="L269" i="8"/>
  <c r="AE268" i="8"/>
  <c r="L268" i="8"/>
  <c r="AE267" i="8"/>
  <c r="L267" i="8"/>
  <c r="AE266" i="8"/>
  <c r="L266" i="8"/>
  <c r="AH264" i="8"/>
  <c r="W264" i="8"/>
  <c r="W263" i="8"/>
  <c r="Z260" i="8"/>
  <c r="S260" i="8"/>
  <c r="AH259" i="8"/>
  <c r="E259" i="8"/>
  <c r="AE258" i="8"/>
  <c r="L258" i="8"/>
  <c r="AE257" i="8"/>
  <c r="L257" i="8"/>
  <c r="AE256" i="8"/>
  <c r="L256" i="8"/>
  <c r="AE255" i="8"/>
  <c r="L255" i="8"/>
  <c r="AE254" i="8"/>
  <c r="L254" i="8"/>
  <c r="AE253" i="8"/>
  <c r="L253" i="8"/>
  <c r="AH251" i="8"/>
  <c r="W251" i="8"/>
  <c r="W250" i="8"/>
  <c r="Z247" i="8"/>
  <c r="S247" i="8"/>
  <c r="AH246" i="8"/>
  <c r="E246" i="8"/>
  <c r="AE245" i="8"/>
  <c r="L245" i="8"/>
  <c r="AE244" i="8"/>
  <c r="L244" i="8"/>
  <c r="AE243" i="8"/>
  <c r="L243" i="8"/>
  <c r="AE242" i="8"/>
  <c r="L242" i="8"/>
  <c r="AE241" i="8"/>
  <c r="L241" i="8"/>
  <c r="AE240" i="8"/>
  <c r="L240" i="8"/>
  <c r="AH238" i="8"/>
  <c r="W238" i="8"/>
  <c r="W237" i="8"/>
  <c r="Z234" i="8"/>
  <c r="S234" i="8"/>
  <c r="AH233" i="8"/>
  <c r="E233" i="8"/>
  <c r="AE232" i="8"/>
  <c r="L232" i="8"/>
  <c r="AE231" i="8"/>
  <c r="L231" i="8"/>
  <c r="AE230" i="8"/>
  <c r="L230" i="8"/>
  <c r="AE229" i="8"/>
  <c r="L229" i="8"/>
  <c r="AE228" i="8"/>
  <c r="L228" i="8"/>
  <c r="AE227" i="8"/>
  <c r="L227" i="8"/>
  <c r="AH225" i="8"/>
  <c r="W225" i="8"/>
  <c r="W224" i="8"/>
  <c r="AZ234" i="8" s="1"/>
  <c r="Z221" i="8"/>
  <c r="S221" i="8"/>
  <c r="AH220" i="8"/>
  <c r="E220" i="8"/>
  <c r="AE219" i="8"/>
  <c r="L219" i="8"/>
  <c r="AE218" i="8"/>
  <c r="L218" i="8"/>
  <c r="AE217" i="8"/>
  <c r="L217" i="8"/>
  <c r="AE216" i="8"/>
  <c r="L216" i="8"/>
  <c r="AE215" i="8"/>
  <c r="L215" i="8"/>
  <c r="AE214" i="8"/>
  <c r="L214" i="8"/>
  <c r="AH212" i="8"/>
  <c r="W212" i="8"/>
  <c r="W211" i="8"/>
  <c r="Z208" i="8"/>
  <c r="S208" i="8"/>
  <c r="AH207" i="8"/>
  <c r="E207" i="8"/>
  <c r="AE206" i="8"/>
  <c r="L206" i="8"/>
  <c r="AE205" i="8"/>
  <c r="L205" i="8"/>
  <c r="AE204" i="8"/>
  <c r="L204" i="8"/>
  <c r="AE203" i="8"/>
  <c r="L203" i="8"/>
  <c r="AE202" i="8"/>
  <c r="L202" i="8"/>
  <c r="AE201" i="8"/>
  <c r="L201" i="8"/>
  <c r="AH199" i="8"/>
  <c r="W199" i="8"/>
  <c r="W198" i="8"/>
  <c r="Z195" i="8"/>
  <c r="S195" i="8"/>
  <c r="AH194" i="8"/>
  <c r="E194" i="8"/>
  <c r="AE193" i="8"/>
  <c r="L193" i="8"/>
  <c r="AE192" i="8"/>
  <c r="L192" i="8"/>
  <c r="AE191" i="8"/>
  <c r="L191" i="8"/>
  <c r="AE190" i="8"/>
  <c r="L190" i="8"/>
  <c r="AE189" i="8"/>
  <c r="L189" i="8"/>
  <c r="AE188" i="8"/>
  <c r="L188" i="8"/>
  <c r="AH186" i="8"/>
  <c r="W186" i="8"/>
  <c r="W185" i="8"/>
  <c r="Z182" i="8"/>
  <c r="S182" i="8"/>
  <c r="AH181" i="8"/>
  <c r="E181" i="8"/>
  <c r="AE180" i="8"/>
  <c r="L180" i="8"/>
  <c r="AE179" i="8"/>
  <c r="L179" i="8"/>
  <c r="AE178" i="8"/>
  <c r="L178" i="8"/>
  <c r="AE177" i="8"/>
  <c r="L177" i="8"/>
  <c r="AE176" i="8"/>
  <c r="L176" i="8"/>
  <c r="AE175" i="8"/>
  <c r="L175" i="8"/>
  <c r="AH173" i="8"/>
  <c r="W173" i="8"/>
  <c r="W172" i="8"/>
  <c r="Z169" i="8"/>
  <c r="S169" i="8"/>
  <c r="AH168" i="8"/>
  <c r="E168" i="8"/>
  <c r="AE167" i="8"/>
  <c r="L167" i="8"/>
  <c r="AE166" i="8"/>
  <c r="L166" i="8"/>
  <c r="AE165" i="8"/>
  <c r="L165" i="8"/>
  <c r="AE164" i="8"/>
  <c r="L164" i="8"/>
  <c r="AE163" i="8"/>
  <c r="L163" i="8"/>
  <c r="AE162" i="8"/>
  <c r="L162" i="8"/>
  <c r="AH160" i="8"/>
  <c r="W160" i="8"/>
  <c r="W159" i="8"/>
  <c r="Z156" i="8"/>
  <c r="S156" i="8"/>
  <c r="AH155" i="8"/>
  <c r="E155" i="8"/>
  <c r="AE154" i="8"/>
  <c r="L154" i="8"/>
  <c r="AE153" i="8"/>
  <c r="L153" i="8"/>
  <c r="AE152" i="8"/>
  <c r="L152" i="8"/>
  <c r="AE151" i="8"/>
  <c r="L151" i="8"/>
  <c r="AE150" i="8"/>
  <c r="L150" i="8"/>
  <c r="AE149" i="8"/>
  <c r="L149" i="8"/>
  <c r="AH147" i="8"/>
  <c r="W147" i="8"/>
  <c r="W146" i="8"/>
  <c r="Z143" i="8"/>
  <c r="S143" i="8"/>
  <c r="AH142" i="8"/>
  <c r="E142" i="8"/>
  <c r="AE141" i="8"/>
  <c r="L141" i="8"/>
  <c r="AE140" i="8"/>
  <c r="L140" i="8"/>
  <c r="AE139" i="8"/>
  <c r="L139" i="8"/>
  <c r="AE138" i="8"/>
  <c r="L138" i="8"/>
  <c r="AE137" i="8"/>
  <c r="L137" i="8"/>
  <c r="AE136" i="8"/>
  <c r="L136" i="8"/>
  <c r="AH134" i="8"/>
  <c r="W134" i="8"/>
  <c r="W133" i="8"/>
  <c r="Z130" i="8"/>
  <c r="S130" i="8"/>
  <c r="AH129" i="8"/>
  <c r="E129" i="8"/>
  <c r="AZ130" i="8" s="1"/>
  <c r="AE128" i="8"/>
  <c r="L128" i="8"/>
  <c r="AE127" i="8"/>
  <c r="L127" i="8"/>
  <c r="AE126" i="8"/>
  <c r="L126" i="8"/>
  <c r="AE125" i="8"/>
  <c r="L125" i="8"/>
  <c r="AE124" i="8"/>
  <c r="L124" i="8"/>
  <c r="AE123" i="8"/>
  <c r="L123" i="8"/>
  <c r="AH121" i="8"/>
  <c r="W121" i="8"/>
  <c r="W120" i="8"/>
  <c r="Z117" i="8"/>
  <c r="S117" i="8"/>
  <c r="AH116" i="8"/>
  <c r="E116" i="8"/>
  <c r="AE115" i="8"/>
  <c r="L115" i="8"/>
  <c r="AE114" i="8"/>
  <c r="L114" i="8"/>
  <c r="AE113" i="8"/>
  <c r="L113" i="8"/>
  <c r="AE112" i="8"/>
  <c r="L112" i="8"/>
  <c r="AE111" i="8"/>
  <c r="L111" i="8"/>
  <c r="AE110" i="8"/>
  <c r="L110" i="8"/>
  <c r="AH108" i="8"/>
  <c r="W108" i="8"/>
  <c r="W107" i="8"/>
  <c r="Z104" i="8"/>
  <c r="S104" i="8"/>
  <c r="AH103" i="8"/>
  <c r="E103" i="8"/>
  <c r="AE102" i="8"/>
  <c r="L102" i="8"/>
  <c r="AE101" i="8"/>
  <c r="L101" i="8"/>
  <c r="AE100" i="8"/>
  <c r="L100" i="8"/>
  <c r="AE99" i="8"/>
  <c r="L99" i="8"/>
  <c r="AE98" i="8"/>
  <c r="L98" i="8"/>
  <c r="AE97" i="8"/>
  <c r="L97" i="8"/>
  <c r="AH95" i="8"/>
  <c r="W95" i="8"/>
  <c r="W94" i="8"/>
  <c r="Z91" i="8"/>
  <c r="S91" i="8"/>
  <c r="AH90" i="8"/>
  <c r="E90" i="8"/>
  <c r="AE89" i="8"/>
  <c r="L89" i="8"/>
  <c r="AE88" i="8"/>
  <c r="L88" i="8"/>
  <c r="AE87" i="8"/>
  <c r="L87" i="8"/>
  <c r="AE86" i="8"/>
  <c r="L86" i="8"/>
  <c r="AE85" i="8"/>
  <c r="L85" i="8"/>
  <c r="AE84" i="8"/>
  <c r="L84" i="8"/>
  <c r="AH82" i="8"/>
  <c r="W82" i="8"/>
  <c r="W81" i="8"/>
  <c r="Z78" i="8"/>
  <c r="S78" i="8"/>
  <c r="AH77" i="8"/>
  <c r="E77" i="8"/>
  <c r="AE76" i="8"/>
  <c r="L76" i="8"/>
  <c r="AE75" i="8"/>
  <c r="L75" i="8"/>
  <c r="AE74" i="8"/>
  <c r="L74" i="8"/>
  <c r="AE73" i="8"/>
  <c r="L73" i="8"/>
  <c r="AE72" i="8"/>
  <c r="L72" i="8"/>
  <c r="AE71" i="8"/>
  <c r="L71" i="8"/>
  <c r="AH69" i="8"/>
  <c r="W69" i="8"/>
  <c r="W68" i="8"/>
  <c r="Z65" i="8"/>
  <c r="S65" i="8"/>
  <c r="AH64" i="8"/>
  <c r="E64" i="8"/>
  <c r="AZ65" i="8" s="1"/>
  <c r="AE63" i="8"/>
  <c r="L63" i="8"/>
  <c r="AE62" i="8"/>
  <c r="L62" i="8"/>
  <c r="AE61" i="8"/>
  <c r="L61" i="8"/>
  <c r="AE60" i="8"/>
  <c r="L60" i="8"/>
  <c r="AE59" i="8"/>
  <c r="L59" i="8"/>
  <c r="AE58" i="8"/>
  <c r="L58" i="8"/>
  <c r="L64" i="8" s="1"/>
  <c r="L65" i="8" s="1"/>
  <c r="AH56" i="8"/>
  <c r="W56" i="8"/>
  <c r="W55" i="8"/>
  <c r="L7" i="8"/>
  <c r="L8" i="8"/>
  <c r="L9" i="8"/>
  <c r="L10" i="8"/>
  <c r="L11" i="8"/>
  <c r="AZ260" i="8" l="1"/>
  <c r="E273" i="8"/>
  <c r="AZ364" i="8"/>
  <c r="E143" i="8"/>
  <c r="AZ455" i="8"/>
  <c r="E520" i="8"/>
  <c r="E286" i="8"/>
  <c r="AZ442" i="8"/>
  <c r="E429" i="8"/>
  <c r="AZ78" i="8"/>
  <c r="E390" i="8"/>
  <c r="AZ377" i="8"/>
  <c r="AZ338" i="8"/>
  <c r="E494" i="8"/>
  <c r="E104" i="8"/>
  <c r="E221" i="8"/>
  <c r="E195" i="8"/>
  <c r="E351" i="8"/>
  <c r="AZ169" i="8"/>
  <c r="AZ390" i="8"/>
  <c r="L493" i="8"/>
  <c r="L494" i="8" s="1"/>
  <c r="L311" i="8"/>
  <c r="L312" i="8" s="1"/>
  <c r="E325" i="8"/>
  <c r="L363" i="8"/>
  <c r="L364" i="8" s="1"/>
  <c r="E234" i="8"/>
  <c r="L298" i="8"/>
  <c r="L299" i="8" s="1"/>
  <c r="AZ299" i="8"/>
  <c r="E481" i="8"/>
  <c r="L480" i="8"/>
  <c r="L481" i="8" s="1"/>
  <c r="E312" i="8"/>
  <c r="E130" i="8"/>
  <c r="AZ286" i="8"/>
  <c r="E507" i="8"/>
  <c r="E91" i="8"/>
  <c r="L155" i="8"/>
  <c r="L156" i="8" s="1"/>
  <c r="E156" i="8"/>
  <c r="L376" i="8"/>
  <c r="L377" i="8" s="1"/>
  <c r="E377" i="8"/>
  <c r="L194" i="8"/>
  <c r="L195" i="8" s="1"/>
  <c r="AZ208" i="8"/>
  <c r="AZ429" i="8"/>
  <c r="E442" i="8"/>
  <c r="E117" i="8"/>
  <c r="E182" i="8"/>
  <c r="E247" i="8"/>
  <c r="L402" i="8"/>
  <c r="L403" i="8" s="1"/>
  <c r="AZ403" i="8"/>
  <c r="E468" i="8"/>
  <c r="E455" i="8"/>
  <c r="E299" i="8"/>
  <c r="L181" i="8"/>
  <c r="L182" i="8" s="1"/>
  <c r="AZ195" i="8"/>
  <c r="L454" i="8"/>
  <c r="L455" i="8" s="1"/>
  <c r="AZ468" i="8"/>
  <c r="AZ507" i="8"/>
  <c r="E364" i="8"/>
  <c r="L246" i="8"/>
  <c r="L247" i="8" s="1"/>
  <c r="E65" i="8"/>
  <c r="L116" i="8"/>
  <c r="L117" i="8" s="1"/>
  <c r="L415" i="8"/>
  <c r="L416" i="8" s="1"/>
  <c r="AZ416" i="8"/>
  <c r="E78" i="8"/>
  <c r="L220" i="8"/>
  <c r="L221" i="8" s="1"/>
  <c r="L324" i="8"/>
  <c r="L325" i="8" s="1"/>
  <c r="L350" i="8"/>
  <c r="L351" i="8" s="1"/>
  <c r="E208" i="8"/>
  <c r="L103" i="8"/>
  <c r="L104" i="8" s="1"/>
  <c r="L142" i="8"/>
  <c r="L143" i="8" s="1"/>
  <c r="AZ182" i="8"/>
  <c r="L207" i="8"/>
  <c r="L208" i="8" s="1"/>
  <c r="E403" i="8"/>
  <c r="L168" i="8"/>
  <c r="L169" i="8" s="1"/>
  <c r="L441" i="8"/>
  <c r="L442" i="8" s="1"/>
  <c r="AZ481" i="8"/>
  <c r="L519" i="8"/>
  <c r="L520" i="8" s="1"/>
  <c r="E260" i="8"/>
  <c r="E416" i="8"/>
  <c r="L389" i="8"/>
  <c r="L390" i="8" s="1"/>
  <c r="L77" i="8"/>
  <c r="L78" i="8" s="1"/>
  <c r="AZ91" i="8"/>
  <c r="L129" i="8"/>
  <c r="L130" i="8" s="1"/>
  <c r="L233" i="8"/>
  <c r="L234" i="8" s="1"/>
  <c r="L272" i="8"/>
  <c r="L273" i="8" s="1"/>
  <c r="L90" i="8"/>
  <c r="L91" i="8" s="1"/>
  <c r="L259" i="8"/>
  <c r="L260" i="8" s="1"/>
  <c r="L467" i="8"/>
  <c r="L468" i="8" s="1"/>
  <c r="L506" i="8"/>
  <c r="L507" i="8" s="1"/>
  <c r="L337" i="8"/>
  <c r="L338" i="8" s="1"/>
  <c r="L428" i="8"/>
  <c r="L429" i="8" s="1"/>
  <c r="E169" i="8"/>
  <c r="AZ117" i="8"/>
  <c r="AZ143" i="8"/>
  <c r="AZ221" i="8"/>
  <c r="AZ247" i="8"/>
  <c r="L285" i="8"/>
  <c r="L286" i="8" s="1"/>
  <c r="E338" i="8"/>
  <c r="AZ494" i="8"/>
  <c r="AZ351" i="8"/>
  <c r="AZ325" i="8"/>
  <c r="AZ312" i="8"/>
  <c r="AZ273" i="8"/>
  <c r="AZ156" i="8"/>
  <c r="AZ104" i="8"/>
  <c r="AH30" i="8"/>
  <c r="AH4" i="8"/>
  <c r="AH17" i="8"/>
  <c r="Z52" i="8"/>
  <c r="S52" i="8"/>
  <c r="E51" i="8"/>
  <c r="L50" i="8"/>
  <c r="L49" i="8"/>
  <c r="L48" i="8"/>
  <c r="L47" i="8"/>
  <c r="L46" i="8"/>
  <c r="L45" i="8"/>
  <c r="W43" i="8"/>
  <c r="W42" i="8"/>
  <c r="Z39" i="8"/>
  <c r="S39" i="8"/>
  <c r="E38" i="8"/>
  <c r="E39" i="8" s="1"/>
  <c r="L37" i="8"/>
  <c r="L36" i="8"/>
  <c r="L35" i="8"/>
  <c r="L34" i="8"/>
  <c r="L33" i="8"/>
  <c r="L32" i="8"/>
  <c r="W30" i="8"/>
  <c r="W29" i="8"/>
  <c r="Z26" i="8"/>
  <c r="E25" i="8"/>
  <c r="L24" i="8"/>
  <c r="L23" i="8"/>
  <c r="L22" i="8"/>
  <c r="L21" i="8"/>
  <c r="L20" i="8"/>
  <c r="L19" i="8"/>
  <c r="W17" i="8"/>
  <c r="W16" i="8"/>
  <c r="AH38" i="8"/>
  <c r="AE37" i="8"/>
  <c r="AE36" i="8"/>
  <c r="AE35" i="8"/>
  <c r="AE34" i="8"/>
  <c r="AE33" i="8"/>
  <c r="AE32" i="8"/>
  <c r="AH25" i="8"/>
  <c r="AE24" i="8"/>
  <c r="AE23" i="8"/>
  <c r="AE22" i="8"/>
  <c r="AE21" i="8"/>
  <c r="AE20" i="8"/>
  <c r="AE19" i="8"/>
  <c r="Z13" i="8"/>
  <c r="E40" i="6" a="1"/>
  <c r="E40" i="6" s="1"/>
  <c r="E39" i="6" a="1"/>
  <c r="E39" i="6" s="1"/>
  <c r="E38" i="6" a="1"/>
  <c r="E38" i="6" s="1"/>
  <c r="E37" i="6" a="1"/>
  <c r="E37" i="6" s="1"/>
  <c r="E36" i="6" a="1"/>
  <c r="E36" i="6" s="1"/>
  <c r="E35" i="6" a="1"/>
  <c r="E35" i="6" s="1"/>
  <c r="E52" i="8" l="1"/>
  <c r="S26" i="8"/>
  <c r="E26" i="8"/>
  <c r="AZ39" i="8"/>
  <c r="L38" i="8"/>
  <c r="L39" i="8" s="1"/>
  <c r="AZ26" i="8"/>
  <c r="L25" i="8"/>
  <c r="L26" i="8" s="1"/>
  <c r="L51" i="8"/>
  <c r="L52" i="8" s="1"/>
  <c r="L12" i="8"/>
  <c r="L13" i="8" s="1"/>
  <c r="L35" i="6" a="1"/>
  <c r="L35" i="6" s="1"/>
  <c r="E41" i="6"/>
  <c r="L39" i="6" a="1"/>
  <c r="L39" i="6" s="1"/>
  <c r="L38" i="6" a="1"/>
  <c r="L38" i="6" s="1"/>
  <c r="L37" i="6" a="1"/>
  <c r="L37" i="6" s="1"/>
  <c r="L40" i="6" a="1"/>
  <c r="L40" i="6" s="1"/>
  <c r="AH51" i="8"/>
  <c r="AZ52" i="8"/>
  <c r="AE50" i="8"/>
  <c r="AE49" i="8"/>
  <c r="AE48" i="8"/>
  <c r="AE47" i="8"/>
  <c r="AE46" i="8"/>
  <c r="AE45" i="8"/>
  <c r="AH43" i="8"/>
  <c r="AE6" i="8"/>
  <c r="V34" i="6" a="1"/>
  <c r="V34" i="6" s="1"/>
  <c r="V35" i="6" a="1"/>
  <c r="V35" i="6" s="1"/>
  <c r="V36" i="6" a="1"/>
  <c r="V36" i="6" s="1"/>
  <c r="AH12" i="8"/>
  <c r="L36" i="6" l="1" a="1"/>
  <c r="L36" i="6" s="1"/>
  <c r="L41" i="6" s="1"/>
  <c r="W3" i="8"/>
  <c r="W4" i="8"/>
  <c r="S13" i="8" l="1"/>
  <c r="E13" i="8" s="1"/>
  <c r="AZ13" i="8"/>
  <c r="B36" i="6"/>
  <c r="B37" i="6"/>
  <c r="B38" i="6"/>
  <c r="B39" i="6"/>
  <c r="B40" i="6"/>
  <c r="B35" i="6"/>
  <c r="AE7" i="8"/>
  <c r="AE8" i="8"/>
  <c r="AE9" i="8"/>
  <c r="AE10" i="8"/>
  <c r="AE11" i="8"/>
  <c r="V45" i="6" l="1" a="1"/>
  <c r="V45" i="6" s="1"/>
  <c r="V47" i="6" l="1" a="1"/>
  <c r="V47" i="6" s="1"/>
  <c r="V49" i="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<sst xmlns="http://schemas.openxmlformats.org/spreadsheetml/2006/main" count="1741" uniqueCount="76">
  <si>
    <t>愛知県知事殿</t>
    <rPh sb="0" eb="3">
      <t>アイチケン</t>
    </rPh>
    <rPh sb="3" eb="5">
      <t>チジ</t>
    </rPh>
    <rPh sb="5" eb="6">
      <t>ドノ</t>
    </rPh>
    <phoneticPr fontId="5"/>
  </si>
  <si>
    <t>記</t>
    <rPh sb="0" eb="1">
      <t>キ</t>
    </rPh>
    <phoneticPr fontId="5"/>
  </si>
  <si>
    <t>1.申請者情報</t>
    <rPh sb="2" eb="5">
      <t>シンセイシャ</t>
    </rPh>
    <rPh sb="5" eb="7">
      <t>ジョウホウ</t>
    </rPh>
    <phoneticPr fontId="5"/>
  </si>
  <si>
    <t>フリガナ</t>
    <phoneticPr fontId="5"/>
  </si>
  <si>
    <t>〒　　　　 　－</t>
    <phoneticPr fontId="5"/>
  </si>
  <si>
    <t>代表者役職・氏名</t>
    <phoneticPr fontId="5"/>
  </si>
  <si>
    <t>役職</t>
    <rPh sb="0" eb="2">
      <t>ヤクショク</t>
    </rPh>
    <phoneticPr fontId="5"/>
  </si>
  <si>
    <t>氏名</t>
    <rPh sb="0" eb="2">
      <t>シメイ</t>
    </rPh>
    <phoneticPr fontId="5"/>
  </si>
  <si>
    <t>郵便物の希望送付先住所</t>
    <phoneticPr fontId="5"/>
  </si>
  <si>
    <t>〒</t>
    <phoneticPr fontId="5"/>
  </si>
  <si>
    <t>-</t>
    <phoneticPr fontId="5"/>
  </si>
  <si>
    <t>担当者名・電話番号</t>
    <rPh sb="5" eb="9">
      <t>デンワバンゴウ</t>
    </rPh>
    <phoneticPr fontId="5"/>
  </si>
  <si>
    <t>担当者名</t>
    <rPh sb="0" eb="3">
      <t>タントウシャ</t>
    </rPh>
    <rPh sb="3" eb="4">
      <t>ナ</t>
    </rPh>
    <phoneticPr fontId="5"/>
  </si>
  <si>
    <t>電話番号</t>
    <rPh sb="0" eb="4">
      <t>デンワバンゴウ</t>
    </rPh>
    <phoneticPr fontId="5"/>
  </si>
  <si>
    <t>　－　　　　　　　　－　　　</t>
    <phoneticPr fontId="5"/>
  </si>
  <si>
    <t>担当者メールアドレス</t>
    <rPh sb="0" eb="3">
      <t>タントウシャ</t>
    </rPh>
    <phoneticPr fontId="5"/>
  </si>
  <si>
    <t>円</t>
    <rPh sb="0" eb="1">
      <t>エン</t>
    </rPh>
    <phoneticPr fontId="5"/>
  </si>
  <si>
    <t>2.振込先口座</t>
    <rPh sb="2" eb="5">
      <t>フリコミサキ</t>
    </rPh>
    <rPh sb="5" eb="7">
      <t>コウザ</t>
    </rPh>
    <phoneticPr fontId="5"/>
  </si>
  <si>
    <t>金融機関コード</t>
    <rPh sb="0" eb="2">
      <t>キンユウ</t>
    </rPh>
    <rPh sb="2" eb="4">
      <t>キカン</t>
    </rPh>
    <phoneticPr fontId="5"/>
  </si>
  <si>
    <t>金融機関名称</t>
    <rPh sb="0" eb="2">
      <t>キンユウ</t>
    </rPh>
    <rPh sb="2" eb="4">
      <t>キカン</t>
    </rPh>
    <rPh sb="4" eb="6">
      <t>メイショウ</t>
    </rPh>
    <phoneticPr fontId="5"/>
  </si>
  <si>
    <t>　銀行　　農協　　金庫　　組合</t>
    <rPh sb="1" eb="3">
      <t>ギンコウ</t>
    </rPh>
    <rPh sb="5" eb="7">
      <t>ノウキョウ</t>
    </rPh>
    <rPh sb="9" eb="11">
      <t>キンコ</t>
    </rPh>
    <rPh sb="13" eb="15">
      <t>クミアイ</t>
    </rPh>
    <phoneticPr fontId="5"/>
  </si>
  <si>
    <t>支店コード</t>
    <rPh sb="0" eb="2">
      <t>シテン</t>
    </rPh>
    <phoneticPr fontId="5"/>
  </si>
  <si>
    <t>支店名称</t>
    <rPh sb="0" eb="2">
      <t>シテン</t>
    </rPh>
    <rPh sb="2" eb="4">
      <t>メイショウ</t>
    </rPh>
    <phoneticPr fontId="5"/>
  </si>
  <si>
    <t>　本店　　支店　　支所　　出張所</t>
    <rPh sb="1" eb="3">
      <t>ホンテン</t>
    </rPh>
    <rPh sb="5" eb="7">
      <t>シテン</t>
    </rPh>
    <rPh sb="9" eb="11">
      <t>シショ</t>
    </rPh>
    <rPh sb="13" eb="16">
      <t>シュッチョウジョ</t>
    </rPh>
    <phoneticPr fontId="5"/>
  </si>
  <si>
    <t>口座種別</t>
    <rPh sb="0" eb="2">
      <t>コウザ</t>
    </rPh>
    <rPh sb="2" eb="4">
      <t>シュベツ</t>
    </rPh>
    <phoneticPr fontId="5"/>
  </si>
  <si>
    <t>　　　普通　　　当座</t>
    <rPh sb="3" eb="5">
      <t>フツウ</t>
    </rPh>
    <rPh sb="8" eb="10">
      <t>トウザ</t>
    </rPh>
    <phoneticPr fontId="5"/>
  </si>
  <si>
    <t>口座番号</t>
    <rPh sb="0" eb="2">
      <t>コウザ</t>
    </rPh>
    <rPh sb="2" eb="4">
      <t>バンゴウ</t>
    </rPh>
    <phoneticPr fontId="5"/>
  </si>
  <si>
    <t>口座名義(ｶﾅ)</t>
    <rPh sb="0" eb="2">
      <t>コウザ</t>
    </rPh>
    <rPh sb="2" eb="4">
      <t>メイギ</t>
    </rPh>
    <phoneticPr fontId="5"/>
  </si>
  <si>
    <t>3.申請額・請求額</t>
    <rPh sb="2" eb="4">
      <t>シンセイ</t>
    </rPh>
    <rPh sb="6" eb="8">
      <t>セイキュウ</t>
    </rPh>
    <rPh sb="8" eb="9">
      <t>ガク</t>
    </rPh>
    <phoneticPr fontId="5"/>
  </si>
  <si>
    <t>交付申請書の内容に一切の虚偽がないことを誓約します。</t>
    <phoneticPr fontId="5"/>
  </si>
  <si>
    <t>交付申請者は交付要綱第４条第１項各号のいずれにも該当することを誓約します。</t>
    <phoneticPr fontId="5"/>
  </si>
  <si>
    <t>交付申請者は交付要綱第４条第２項各号のいずれにも該当しないことを誓約します。</t>
    <phoneticPr fontId="5"/>
  </si>
  <si>
    <t>その他、交付要綱について全て確認し、了承しています。</t>
    <phoneticPr fontId="5"/>
  </si>
  <si>
    <t>交付要綱に違反している場合、交付決定の取り消しを受けること又は補助金を返還することに異議を申し立てません。</t>
    <phoneticPr fontId="5"/>
  </si>
  <si>
    <t>上記住所と同じ</t>
    <rPh sb="0" eb="2">
      <t>ジョウキ</t>
    </rPh>
    <rPh sb="2" eb="4">
      <t>ジュウショ</t>
    </rPh>
    <rPh sb="5" eb="6">
      <t>オナ</t>
    </rPh>
    <phoneticPr fontId="2"/>
  </si>
  <si>
    <t>申請日 　　年　 　月　 　日</t>
    <rPh sb="6" eb="7">
      <t>ドシ</t>
    </rPh>
    <phoneticPr fontId="5"/>
  </si>
  <si>
    <t>氏名又は
名称</t>
    <rPh sb="0" eb="2">
      <t>シメイ</t>
    </rPh>
    <rPh sb="2" eb="3">
      <t>マタ</t>
    </rPh>
    <rPh sb="5" eb="7">
      <t>メイショウ</t>
    </rPh>
    <phoneticPr fontId="5"/>
  </si>
  <si>
    <t>住所又は
所在地</t>
    <rPh sb="2" eb="3">
      <t>マタ</t>
    </rPh>
    <rPh sb="5" eb="8">
      <t>ショザイチ</t>
    </rPh>
    <phoneticPr fontId="5"/>
  </si>
  <si>
    <t>様式第１（第７条関係）</t>
    <phoneticPr fontId="2"/>
  </si>
  <si>
    <t>合計</t>
    <rPh sb="0" eb="2">
      <t>ゴウケイ</t>
    </rPh>
    <phoneticPr fontId="2"/>
  </si>
  <si>
    <t>※補助金額は1円未満切り捨て</t>
    <rPh sb="1" eb="4">
      <t>ホジョキン</t>
    </rPh>
    <rPh sb="4" eb="5">
      <t>ガク</t>
    </rPh>
    <phoneticPr fontId="2"/>
  </si>
  <si>
    <t>該当月</t>
    <rPh sb="0" eb="2">
      <t>ガイトウ</t>
    </rPh>
    <rPh sb="2" eb="3">
      <t>ツキ</t>
    </rPh>
    <phoneticPr fontId="2"/>
  </si>
  <si>
    <t>（燃料費）　申請額・請求額（水素重量合計×補助単価）</t>
    <rPh sb="1" eb="4">
      <t>ネンリョウヒ</t>
    </rPh>
    <rPh sb="6" eb="9">
      <t>シンセイガク</t>
    </rPh>
    <rPh sb="10" eb="13">
      <t>セイキュウガク</t>
    </rPh>
    <rPh sb="14" eb="18">
      <t>スイソジュウリョウ</t>
    </rPh>
    <rPh sb="18" eb="20">
      <t>ゴウケイ</t>
    </rPh>
    <rPh sb="21" eb="25">
      <t>ホジョタンカ</t>
    </rPh>
    <phoneticPr fontId="5"/>
  </si>
  <si>
    <t>燃料費補助単価</t>
    <rPh sb="0" eb="7">
      <t>ネンリョウヒホジョタンカ</t>
    </rPh>
    <phoneticPr fontId="2"/>
  </si>
  <si>
    <t>（合計）　申請額・請求額</t>
    <rPh sb="1" eb="3">
      <t>ゴウケイ</t>
    </rPh>
    <rPh sb="5" eb="8">
      <t>シンセイガク</t>
    </rPh>
    <rPh sb="9" eb="12">
      <t>セイキュウガク</t>
    </rPh>
    <phoneticPr fontId="5"/>
  </si>
  <si>
    <t>燃料電池商用車に充填を受けた
水素重量(kg)</t>
    <rPh sb="1" eb="5">
      <t>スイソジュウリョウ</t>
    </rPh>
    <phoneticPr fontId="2"/>
  </si>
  <si>
    <t>（高速道路利用費）　申請額・請求額（有料道路利用費×補助率）</t>
    <rPh sb="1" eb="3">
      <t>コウソク</t>
    </rPh>
    <rPh sb="3" eb="5">
      <t>ドウロ</t>
    </rPh>
    <rPh sb="5" eb="7">
      <t>リヨウ</t>
    </rPh>
    <rPh sb="7" eb="8">
      <t>ヒ</t>
    </rPh>
    <rPh sb="10" eb="13">
      <t>シンセイガク</t>
    </rPh>
    <rPh sb="14" eb="17">
      <t>セイキュウガク</t>
    </rPh>
    <rPh sb="18" eb="22">
      <t>ユウリョウドウロ</t>
    </rPh>
    <rPh sb="22" eb="25">
      <t>リヨウヒ</t>
    </rPh>
    <rPh sb="26" eb="29">
      <t>ホジョリツ</t>
    </rPh>
    <phoneticPr fontId="5"/>
  </si>
  <si>
    <t>燃料電池商用車燃料費等補助金交付申請書兼請求書</t>
    <rPh sb="14" eb="19">
      <t>コウフシンセイショ</t>
    </rPh>
    <phoneticPr fontId="5"/>
  </si>
  <si>
    <t>燃料電池商用車燃料費等補助金の交付を受けたいので、以下のとおり申請します。</t>
  </si>
  <si>
    <t>タクシー</t>
    <phoneticPr fontId="2"/>
  </si>
  <si>
    <t>燃料費補助単価</t>
    <rPh sb="0" eb="3">
      <t>ネンリョウヒ</t>
    </rPh>
    <rPh sb="3" eb="7">
      <t>ホジョタンカ</t>
    </rPh>
    <phoneticPr fontId="2"/>
  </si>
  <si>
    <t>有料道路補助率</t>
    <rPh sb="0" eb="4">
      <t>ユウリョウドウロ</t>
    </rPh>
    <rPh sb="4" eb="7">
      <t>ホジョリツ</t>
    </rPh>
    <phoneticPr fontId="2"/>
  </si>
  <si>
    <t>燃料電池トラックの
有料道路利用費(円)※</t>
    <rPh sb="0" eb="4">
      <t>ネンリョウデンチ</t>
    </rPh>
    <rPh sb="10" eb="14">
      <t>ユウリョウドウロ</t>
    </rPh>
    <rPh sb="14" eb="17">
      <t>リヨウヒ</t>
    </rPh>
    <rPh sb="18" eb="19">
      <t>エン</t>
    </rPh>
    <phoneticPr fontId="2"/>
  </si>
  <si>
    <t>※税抜き価格を記入すること。</t>
    <rPh sb="1" eb="3">
      <t>ゼイヌ</t>
    </rPh>
    <rPh sb="4" eb="6">
      <t>カカク</t>
    </rPh>
    <rPh sb="7" eb="9">
      <t>キニュウ</t>
    </rPh>
    <phoneticPr fontId="2"/>
  </si>
  <si>
    <t>別紙</t>
    <rPh sb="0" eb="2">
      <t>ベッシ</t>
    </rPh>
    <phoneticPr fontId="2"/>
  </si>
  <si>
    <t>燃料電池商用車一覧</t>
    <rPh sb="7" eb="9">
      <t>イチラン</t>
    </rPh>
    <phoneticPr fontId="5"/>
  </si>
  <si>
    <t>車種</t>
    <rPh sb="0" eb="2">
      <t>シャシュ</t>
    </rPh>
    <phoneticPr fontId="2"/>
  </si>
  <si>
    <t>バス</t>
    <phoneticPr fontId="2"/>
  </si>
  <si>
    <t>ー</t>
    <phoneticPr fontId="2"/>
  </si>
  <si>
    <t>車両番号</t>
    <phoneticPr fontId="2"/>
  </si>
  <si>
    <t>燃料電池トラックの有料道路利用費(円)</t>
    <rPh sb="0" eb="4">
      <t>ネンリョウデンチ</t>
    </rPh>
    <rPh sb="9" eb="13">
      <t>ユウリョウドウロ</t>
    </rPh>
    <rPh sb="13" eb="16">
      <t>リヨウヒ</t>
    </rPh>
    <rPh sb="17" eb="18">
      <t>エン</t>
    </rPh>
    <phoneticPr fontId="2"/>
  </si>
  <si>
    <t>申請金額</t>
    <rPh sb="0" eb="4">
      <t>シンセイキンガク</t>
    </rPh>
    <phoneticPr fontId="2"/>
  </si>
  <si>
    <t>上半期実績（下半期申請時のみ記載）</t>
    <rPh sb="0" eb="3">
      <t>カミハンキ</t>
    </rPh>
    <rPh sb="3" eb="5">
      <t>ジッセキ</t>
    </rPh>
    <rPh sb="6" eb="9">
      <t>シモハンキ</t>
    </rPh>
    <rPh sb="9" eb="11">
      <t>シンセイ</t>
    </rPh>
    <rPh sb="11" eb="12">
      <t>ジ</t>
    </rPh>
    <rPh sb="14" eb="16">
      <t>キサイ</t>
    </rPh>
    <phoneticPr fontId="2"/>
  </si>
  <si>
    <t>燃料費申請額</t>
    <rPh sb="0" eb="6">
      <t>ネンリョウヒシンセイガク</t>
    </rPh>
    <phoneticPr fontId="2"/>
  </si>
  <si>
    <t>小型トラック</t>
    <rPh sb="0" eb="2">
      <t>コガタ</t>
    </rPh>
    <phoneticPr fontId="2"/>
  </si>
  <si>
    <t>大型トラック</t>
    <rPh sb="0" eb="2">
      <t>オオガタ</t>
    </rPh>
    <phoneticPr fontId="2"/>
  </si>
  <si>
    <t>燃料費上限</t>
    <rPh sb="0" eb="5">
      <t>ネンリョウヒジョウゲン</t>
    </rPh>
    <phoneticPr fontId="2"/>
  </si>
  <si>
    <t>大型トラック</t>
    <rPh sb="0" eb="2">
      <t>オオガタ</t>
    </rPh>
    <phoneticPr fontId="2"/>
  </si>
  <si>
    <t>バス</t>
    <phoneticPr fontId="2"/>
  </si>
  <si>
    <t>タクシー</t>
    <phoneticPr fontId="2"/>
  </si>
  <si>
    <t>有料道路上限</t>
    <rPh sb="0" eb="4">
      <t>ユウリョウドウロ</t>
    </rPh>
    <rPh sb="4" eb="6">
      <t>ジョウゲン</t>
    </rPh>
    <phoneticPr fontId="2"/>
  </si>
  <si>
    <t>車種</t>
    <rPh sb="0" eb="2">
      <t>シャシュ</t>
    </rPh>
    <phoneticPr fontId="2"/>
  </si>
  <si>
    <t>燃料費補助単価</t>
    <rPh sb="0" eb="7">
      <t>ネンリョウヒホジョタンカ</t>
    </rPh>
    <phoneticPr fontId="2"/>
  </si>
  <si>
    <t>高速道路利用費補助率</t>
    <phoneticPr fontId="2"/>
  </si>
  <si>
    <t>車両番号</t>
    <rPh sb="0" eb="2">
      <t>シャリョウ</t>
    </rPh>
    <rPh sb="2" eb="4">
      <t>バンゴウ</t>
    </rPh>
    <phoneticPr fontId="2"/>
  </si>
  <si>
    <t>　令和８年　月</t>
    <rPh sb="1" eb="3">
      <t>レイワ</t>
    </rPh>
    <rPh sb="4" eb="5">
      <t>ネン</t>
    </rPh>
    <rPh sb="6" eb="7">
      <t>ゲツ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</si>
</sst>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4">
    <font>
      <sz val="11"/>
      <color theme="1"/>
      <name val="Yu Gothic"/>
      <family val="2"/>
      <scheme val="minor"/>
    </font>
    <font>
      <sz val="11"/>
      <color theme="1"/>
      <name val="Yu Gothic"/>
      <family val="2"/>
      <charset val="128"/>
      <scheme val="minor"/>
    </font>
    <font>
      <sz val="6"/>
      <name val="Yu Gothic"/>
      <family val="3"/>
      <charset val="128"/>
      <scheme val="minor"/>
    </font>
    <font>
      <sz val="11"/>
      <color theme="1"/>
      <name val="Yu Gothic"/>
      <family val="2"/>
      <scheme val="minor"/>
    </font>
    <font>
      <sz val="12"/>
      <color theme="1"/>
      <name val="ＭＳ 明朝"/>
      <family val="1"/>
      <charset val="128"/>
    </font>
    <font>
      <sz val="6"/>
      <name val="Yu Gothic"/>
      <family val="2"/>
      <charset val="128"/>
      <scheme val="minor"/>
    </font>
    <font>
      <sz val="14"/>
      <name val="ＭＳ 明朝"/>
      <family val="1"/>
      <charset val="128"/>
    </font>
    <font>
      <sz val="14"/>
      <color theme="1"/>
      <name val="ＭＳ 明朝"/>
      <family val="1"/>
    </font>
    <font>
      <sz val="14"/>
      <name val="ＭＳ 明朝"/>
      <family val="1"/>
    </font>
    <font>
      <sz val="14"/>
      <color theme="1"/>
      <name val="Yu Gothic"/>
      <family val="2"/>
      <scheme val="minor"/>
    </font>
    <font>
      <sz val="14"/>
      <color theme="1"/>
      <name val="ＭＳ 明朝"/>
      <family val="1"/>
      <charset val="128"/>
    </font>
    <font>
      <sz val="14"/>
      <color rgb="FFC00000"/>
      <name val="ＭＳ 明朝"/>
      <family val="1"/>
      <charset val="128"/>
    </font>
    <font>
      <b/>
      <sz val="14"/>
      <color theme="1"/>
      <name val="ＭＳ 明朝"/>
      <family val="1"/>
      <charset val="128"/>
    </font>
    <font>
      <sz val="12"/>
      <name val="ＭＳ 明朝"/>
      <family val="1"/>
      <charset val="128"/>
    </font>
  </fonts>
  <fills count="8">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CFFFF"/>
        <bgColor indexed="64"/>
      </patternFill>
    </fill>
    <fill>
      <patternFill patternType="solid">
        <fgColor rgb="FFFFFFCC"/>
        <bgColor indexed="64"/>
      </patternFill>
    </fill>
    <fill>
      <patternFill patternType="solid">
        <fgColor rgb="FFFFCCFF"/>
        <bgColor indexed="64"/>
      </patternFill>
    </fill>
  </fills>
  <borders count="77">
    <border>
      <left/>
      <right/>
      <top/>
      <bottom/>
      <diagonal/>
    </border>
    <border>
      <left style="thin">
        <color auto="1"/>
      </left>
      <right style="thin">
        <color auto="1"/>
      </right>
      <top style="thin">
        <color auto="1"/>
      </top>
      <bottom style="thin">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bottom/>
      <diagonal/>
    </border>
    <border>
      <left style="thin">
        <color auto="1"/>
      </left>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indexed="64"/>
      </left>
      <right/>
      <top style="thin">
        <color auto="1"/>
      </top>
      <bottom style="thin">
        <color auto="1"/>
      </bottom>
      <diagonal/>
    </border>
    <border>
      <left/>
      <right/>
      <top style="thin">
        <color auto="1"/>
      </top>
      <bottom style="thin">
        <color auto="1"/>
      </bottom>
      <diagonal/>
    </border>
    <border>
      <left style="medium">
        <color indexed="64"/>
      </left>
      <right/>
      <top style="thin">
        <color auto="1"/>
      </top>
      <bottom/>
      <diagonal/>
    </border>
    <border>
      <left/>
      <right style="medium">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indexed="64"/>
      </left>
      <right/>
      <top/>
      <bottom style="medium">
        <color indexed="64"/>
      </bottom>
      <diagonal/>
    </border>
    <border>
      <left style="thin">
        <color auto="1"/>
      </left>
      <right style="medium">
        <color auto="1"/>
      </right>
      <top style="medium">
        <color auto="1"/>
      </top>
      <bottom style="thin">
        <color auto="1"/>
      </bottom>
      <diagonal/>
    </border>
    <border>
      <left/>
      <right style="medium">
        <color auto="1"/>
      </right>
      <top style="medium">
        <color indexed="64"/>
      </top>
      <bottom/>
      <diagonal/>
    </border>
    <border>
      <left/>
      <right style="thin">
        <color auto="1"/>
      </right>
      <top/>
      <bottom style="thin">
        <color auto="1"/>
      </bottom>
      <diagonal/>
    </border>
    <border>
      <left/>
      <right/>
      <top style="medium">
        <color auto="1"/>
      </top>
      <bottom style="thin">
        <color auto="1"/>
      </bottom>
      <diagonal/>
    </border>
    <border>
      <left/>
      <right/>
      <top/>
      <bottom style="medium">
        <color indexed="64"/>
      </bottom>
      <diagonal/>
    </border>
    <border>
      <left/>
      <right style="medium">
        <color auto="1"/>
      </right>
      <top style="thin">
        <color auto="1"/>
      </top>
      <bottom style="thin">
        <color auto="1"/>
      </bottom>
      <diagonal/>
    </border>
    <border>
      <left style="medium">
        <color auto="1"/>
      </left>
      <right/>
      <top style="medium">
        <color indexed="64"/>
      </top>
      <bottom style="thin">
        <color auto="1"/>
      </bottom>
      <diagonal/>
    </border>
    <border>
      <left/>
      <right style="medium">
        <color auto="1"/>
      </right>
      <top style="medium">
        <color indexed="64"/>
      </top>
      <bottom style="thin">
        <color auto="1"/>
      </bottom>
      <diagonal/>
    </border>
    <border>
      <left style="medium">
        <color indexed="64"/>
      </left>
      <right/>
      <top style="medium">
        <color indexed="64"/>
      </top>
      <bottom style="medium">
        <color indexed="64"/>
      </bottom>
      <diagonal/>
    </border>
    <border>
      <left style="medium">
        <color auto="1"/>
      </left>
      <right/>
      <top style="medium">
        <color auto="1"/>
      </top>
      <bottom style="dotted">
        <color auto="1"/>
      </bottom>
      <diagonal/>
    </border>
    <border>
      <left/>
      <right/>
      <top style="medium">
        <color indexed="64"/>
      </top>
      <bottom style="dotted">
        <color auto="1"/>
      </bottom>
      <diagonal/>
    </border>
    <border>
      <left/>
      <right style="medium">
        <color indexed="64"/>
      </right>
      <top style="medium">
        <color indexed="64"/>
      </top>
      <bottom style="dotted">
        <color auto="1"/>
      </bottom>
      <diagonal/>
    </border>
    <border>
      <left style="thin">
        <color auto="1"/>
      </left>
      <right style="thin">
        <color auto="1"/>
      </right>
      <top style="dotted">
        <color auto="1"/>
      </top>
      <bottom style="thin">
        <color auto="1"/>
      </bottom>
      <diagonal/>
    </border>
    <border>
      <left style="thin">
        <color auto="1"/>
      </left>
      <right/>
      <top style="dotted">
        <color auto="1"/>
      </top>
      <bottom style="thin">
        <color auto="1"/>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right/>
      <top style="thin">
        <color auto="1"/>
      </top>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dotted">
        <color auto="1"/>
      </left>
      <right style="dotted">
        <color auto="1"/>
      </right>
      <top style="medium">
        <color auto="1"/>
      </top>
      <bottom style="thin">
        <color auto="1"/>
      </bottom>
      <diagonal/>
    </border>
    <border>
      <left style="dotted">
        <color auto="1"/>
      </left>
      <right style="dotted">
        <color auto="1"/>
      </right>
      <top style="thin">
        <color auto="1"/>
      </top>
      <bottom style="thin">
        <color auto="1"/>
      </bottom>
      <diagonal/>
    </border>
    <border diagonalUp="1">
      <left style="medium">
        <color indexed="64"/>
      </left>
      <right style="thin">
        <color auto="1"/>
      </right>
      <top style="medium">
        <color indexed="64"/>
      </top>
      <bottom style="medium">
        <color indexed="64"/>
      </bottom>
      <diagonal style="thin">
        <color auto="1"/>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dotted">
        <color auto="1"/>
      </left>
      <right style="dotted">
        <color auto="1"/>
      </right>
      <top/>
      <bottom style="thin">
        <color auto="1"/>
      </bottom>
      <diagonal/>
    </border>
    <border>
      <left style="dotted">
        <color auto="1"/>
      </left>
      <right/>
      <top/>
      <bottom style="thin">
        <color auto="1"/>
      </bottom>
      <diagonal/>
    </border>
    <border>
      <left style="thick">
        <color auto="1"/>
      </left>
      <right/>
      <top/>
      <bottom/>
      <diagonal/>
    </border>
    <border>
      <left style="dotted">
        <color auto="1"/>
      </left>
      <right style="dotted">
        <color auto="1"/>
      </right>
      <top style="thin">
        <color auto="1"/>
      </top>
      <bottom style="medium">
        <color indexed="64"/>
      </bottom>
      <diagonal/>
    </border>
    <border>
      <left style="dotted">
        <color auto="1"/>
      </left>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medium">
        <color auto="1"/>
      </top>
      <bottom style="thin">
        <color auto="1"/>
      </bottom>
      <diagonal/>
    </border>
    <border>
      <left/>
      <right style="thin">
        <color auto="1"/>
      </right>
      <top style="thin">
        <color auto="1"/>
      </top>
      <bottom style="medium">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style="thin">
        <color auto="1"/>
      </right>
      <top style="thin">
        <color auto="1"/>
      </top>
      <bottom style="double">
        <color indexed="64"/>
      </bottom>
      <diagonal/>
    </border>
    <border>
      <left style="thin">
        <color auto="1"/>
      </left>
      <right/>
      <top style="thin">
        <color auto="1"/>
      </top>
      <bottom style="double">
        <color indexed="64"/>
      </bottom>
      <diagonal/>
    </border>
    <border>
      <left style="thin">
        <color auto="1"/>
      </left>
      <right/>
      <top style="double">
        <color indexed="64"/>
      </top>
      <bottom style="thin">
        <color auto="1"/>
      </bottom>
      <diagonal/>
    </border>
    <border>
      <left/>
      <right/>
      <top style="double">
        <color indexed="64"/>
      </top>
      <bottom style="thin">
        <color auto="1"/>
      </bottom>
      <diagonal/>
    </border>
    <border>
      <left/>
      <right style="thin">
        <color auto="1"/>
      </right>
      <top style="double">
        <color indexed="64"/>
      </top>
      <bottom style="thin">
        <color auto="1"/>
      </bottom>
      <diagonal/>
    </border>
  </borders>
  <cellStyleXfs count="3">
    <xf numFmtId="0" fontId="0" fillId="0" borderId="0"/>
    <xf numFmtId="0" fontId="1" fillId="0" borderId="0">
      <alignment vertical="center"/>
    </xf>
    <xf numFmtId="38" fontId="3" fillId="0" borderId="0" applyFont="0" applyFill="0" applyBorder="0" applyAlignment="0" applyProtection="0">
      <alignment vertical="center"/>
    </xf>
  </cellStyleXfs>
  <cellXfs count="208">
    <xf numFmtId="0" fontId="0" fillId="0" borderId="0" xfId="0"/>
    <xf numFmtId="0" fontId="7" fillId="0" borderId="0" xfId="0" applyFont="1" applyAlignment="1">
      <alignment vertical="center"/>
    </xf>
    <xf numFmtId="0" fontId="8" fillId="0" borderId="0" xfId="0" applyFont="1" applyAlignment="1">
      <alignment vertical="center"/>
    </xf>
    <xf numFmtId="0" fontId="9" fillId="0" borderId="0" xfId="0" applyFont="1"/>
    <xf numFmtId="0" fontId="10" fillId="0" borderId="0" xfId="0" applyFont="1" applyAlignment="1">
      <alignment horizontal="center" vertical="center"/>
    </xf>
    <xf numFmtId="0" fontId="10" fillId="0" borderId="0" xfId="0" applyFont="1" applyAlignment="1">
      <alignment horizontal="left" vertical="center"/>
    </xf>
    <xf numFmtId="0" fontId="10" fillId="0" borderId="0" xfId="0" applyFont="1" applyAlignment="1">
      <alignment vertical="center"/>
    </xf>
    <xf numFmtId="0" fontId="6" fillId="0" borderId="0" xfId="0" applyFont="1" applyAlignment="1">
      <alignment vertical="center"/>
    </xf>
    <xf numFmtId="0" fontId="10" fillId="0" borderId="0" xfId="0" applyFont="1" applyAlignment="1">
      <alignment vertical="center" wrapText="1"/>
    </xf>
    <xf numFmtId="0" fontId="11" fillId="0" borderId="0" xfId="0" applyFont="1" applyAlignment="1">
      <alignment vertical="top"/>
    </xf>
    <xf numFmtId="0" fontId="10" fillId="0" borderId="0" xfId="0" applyFont="1" applyAlignment="1">
      <alignment vertical="top" wrapText="1"/>
    </xf>
    <xf numFmtId="0" fontId="10" fillId="0" borderId="0" xfId="0" applyFont="1" applyAlignment="1">
      <alignment horizontal="center" vertical="center" wrapText="1"/>
    </xf>
    <xf numFmtId="0" fontId="12" fillId="0" borderId="0" xfId="0" applyFont="1" applyAlignment="1">
      <alignment vertical="center"/>
    </xf>
    <xf numFmtId="0" fontId="12" fillId="0" borderId="0" xfId="0" applyFont="1"/>
    <xf numFmtId="0" fontId="10" fillId="0" borderId="0" xfId="0" applyFont="1"/>
    <xf numFmtId="0" fontId="6" fillId="0" borderId="15" xfId="0" applyFont="1" applyBorder="1" applyAlignment="1" applyProtection="1">
      <alignment vertical="center" wrapText="1"/>
      <protection locked="0"/>
    </xf>
    <xf numFmtId="0" fontId="6" fillId="0" borderId="16" xfId="0" applyFont="1" applyBorder="1" applyAlignment="1" applyProtection="1">
      <alignment vertical="center" wrapText="1"/>
      <protection locked="0"/>
    </xf>
    <xf numFmtId="0" fontId="10" fillId="0" borderId="28" xfId="0" applyFont="1" applyBorder="1" applyAlignment="1">
      <alignment vertical="center"/>
    </xf>
    <xf numFmtId="0" fontId="10" fillId="0" borderId="30" xfId="0" applyFont="1" applyBorder="1" applyAlignment="1" applyProtection="1">
      <alignment horizontal="center" vertical="center" shrinkToFit="1"/>
      <protection locked="0"/>
    </xf>
    <xf numFmtId="0" fontId="10" fillId="0" borderId="51" xfId="0" applyFont="1" applyBorder="1" applyAlignment="1" applyProtection="1">
      <alignment horizontal="center" vertical="center" shrinkToFit="1"/>
      <protection locked="0"/>
    </xf>
    <xf numFmtId="0" fontId="10" fillId="0" borderId="51" xfId="0" applyFont="1" applyBorder="1" applyAlignment="1" applyProtection="1">
      <alignment horizontal="center" vertical="center"/>
      <protection locked="0"/>
    </xf>
    <xf numFmtId="0" fontId="10" fillId="0" borderId="25" xfId="0" applyFont="1" applyBorder="1" applyAlignment="1" applyProtection="1">
      <alignment horizontal="center" vertical="center"/>
      <protection locked="0"/>
    </xf>
    <xf numFmtId="0" fontId="10" fillId="0" borderId="15" xfId="0" applyFont="1" applyBorder="1" applyAlignment="1" applyProtection="1">
      <alignment horizontal="center" vertical="center" shrinkToFit="1"/>
      <protection locked="0"/>
    </xf>
    <xf numFmtId="0" fontId="10" fillId="0" borderId="52" xfId="0" applyFont="1" applyBorder="1" applyAlignment="1" applyProtection="1">
      <alignment horizontal="center" vertical="center" shrinkToFit="1"/>
      <protection locked="0"/>
    </xf>
    <xf numFmtId="0" fontId="10" fillId="0" borderId="29" xfId="0" applyFont="1" applyBorder="1" applyAlignment="1" applyProtection="1">
      <alignment horizontal="center" vertical="center"/>
      <protection locked="0"/>
    </xf>
    <xf numFmtId="0" fontId="10" fillId="0" borderId="52" xfId="0" applyFont="1" applyBorder="1" applyAlignment="1" applyProtection="1">
      <alignment horizontal="center" vertical="center"/>
      <protection locked="0"/>
    </xf>
    <xf numFmtId="0" fontId="10" fillId="0" borderId="16" xfId="0" applyFont="1" applyBorder="1" applyAlignment="1" applyProtection="1">
      <alignment horizontal="center" vertical="center"/>
      <protection locked="0"/>
    </xf>
    <xf numFmtId="0" fontId="10" fillId="0" borderId="56" xfId="0" applyFont="1" applyBorder="1" applyAlignment="1" applyProtection="1">
      <alignment horizontal="center" vertical="center"/>
      <protection locked="0"/>
    </xf>
    <xf numFmtId="0" fontId="10" fillId="0" borderId="57" xfId="0" applyFont="1" applyBorder="1" applyAlignment="1" applyProtection="1">
      <alignment horizontal="center" vertical="center"/>
      <protection locked="0"/>
    </xf>
    <xf numFmtId="0" fontId="10" fillId="0" borderId="49" xfId="0" applyFont="1" applyBorder="1" applyAlignment="1" applyProtection="1">
      <alignment horizontal="center" vertical="center" shrinkToFit="1"/>
      <protection locked="0"/>
    </xf>
    <xf numFmtId="0" fontId="10" fillId="0" borderId="59" xfId="0" applyFont="1" applyBorder="1" applyAlignment="1" applyProtection="1">
      <alignment horizontal="center" vertical="center" shrinkToFit="1"/>
      <protection locked="0"/>
    </xf>
    <xf numFmtId="0" fontId="10" fillId="0" borderId="59" xfId="0" applyFont="1" applyBorder="1" applyAlignment="1" applyProtection="1">
      <alignment horizontal="center" vertical="center"/>
      <protection locked="0"/>
    </xf>
    <xf numFmtId="0" fontId="10" fillId="0" borderId="60" xfId="0" applyFont="1" applyBorder="1" applyAlignment="1" applyProtection="1">
      <alignment horizontal="center" vertical="center"/>
      <protection locked="0"/>
    </xf>
    <xf numFmtId="0" fontId="12" fillId="0" borderId="32" xfId="0" applyFont="1" applyBorder="1" applyAlignment="1">
      <alignment vertical="center"/>
    </xf>
    <xf numFmtId="0" fontId="12" fillId="0" borderId="2" xfId="0" applyFont="1" applyBorder="1" applyAlignment="1">
      <alignment vertical="center"/>
    </xf>
    <xf numFmtId="0" fontId="12" fillId="0" borderId="3" xfId="0" applyFont="1" applyBorder="1" applyAlignment="1">
      <alignment vertical="center"/>
    </xf>
    <xf numFmtId="0" fontId="4" fillId="0" borderId="0" xfId="0" applyFont="1" applyAlignment="1">
      <alignment horizontal="center" vertical="center" wrapText="1"/>
    </xf>
    <xf numFmtId="0" fontId="9" fillId="0" borderId="1" xfId="0" applyFont="1" applyBorder="1"/>
    <xf numFmtId="0" fontId="6" fillId="0" borderId="0" xfId="0" applyFont="1" applyAlignment="1">
      <alignment horizontal="center" vertical="center" shrinkToFit="1"/>
    </xf>
    <xf numFmtId="12" fontId="9" fillId="0" borderId="1" xfId="0" applyNumberFormat="1" applyFont="1" applyBorder="1"/>
    <xf numFmtId="0" fontId="10" fillId="0" borderId="0" xfId="0" applyFont="1" applyAlignment="1" applyProtection="1">
      <alignment horizontal="center" vertical="center"/>
      <protection locked="0"/>
    </xf>
    <xf numFmtId="0" fontId="10" fillId="0" borderId="0" xfId="0" applyFont="1" applyAlignment="1" applyProtection="1">
      <alignment horizontal="center" vertical="center" wrapText="1"/>
      <protection locked="0"/>
    </xf>
    <xf numFmtId="0" fontId="10" fillId="0" borderId="0" xfId="0" applyFont="1" applyAlignment="1" applyProtection="1">
      <alignment horizontal="left" vertical="center" wrapText="1"/>
      <protection locked="0"/>
    </xf>
    <xf numFmtId="0" fontId="10" fillId="0" borderId="0" xfId="0" applyFont="1" applyAlignment="1" applyProtection="1">
      <alignment horizontal="center" vertical="center" shrinkToFit="1"/>
      <protection locked="0"/>
    </xf>
    <xf numFmtId="0" fontId="10" fillId="0" borderId="0" xfId="0" applyFont="1" applyAlignment="1" applyProtection="1">
      <alignment horizontal="center" vertical="center" wrapText="1" shrinkToFit="1"/>
      <protection locked="0"/>
    </xf>
    <xf numFmtId="0" fontId="10" fillId="0" borderId="0" xfId="0" applyFont="1" applyAlignment="1">
      <alignment horizontal="left" vertical="center" wrapText="1"/>
    </xf>
    <xf numFmtId="0" fontId="12" fillId="0" borderId="0" xfId="0" applyFont="1" applyAlignment="1">
      <alignment horizontal="center" vertical="center"/>
    </xf>
    <xf numFmtId="0" fontId="10" fillId="0" borderId="0" xfId="0" applyFont="1" applyAlignment="1" applyProtection="1">
      <alignment vertical="center"/>
      <protection locked="0"/>
    </xf>
    <xf numFmtId="0" fontId="10" fillId="0" borderId="53" xfId="0" applyFont="1" applyBorder="1" applyAlignment="1" applyProtection="1">
      <alignment vertical="center"/>
      <protection locked="0"/>
    </xf>
    <xf numFmtId="0" fontId="10" fillId="0" borderId="4" xfId="0" applyFont="1" applyBorder="1" applyAlignment="1" applyProtection="1">
      <alignment vertical="center"/>
      <protection locked="0"/>
    </xf>
    <xf numFmtId="0" fontId="7" fillId="0" borderId="0" xfId="0" applyFont="1" applyAlignment="1" applyProtection="1">
      <alignment vertical="center"/>
      <protection locked="0"/>
    </xf>
    <xf numFmtId="0" fontId="10" fillId="0" borderId="23" xfId="0" applyFont="1" applyBorder="1" applyAlignment="1" applyProtection="1">
      <alignment vertical="center"/>
      <protection locked="0"/>
    </xf>
    <xf numFmtId="0" fontId="10" fillId="0" borderId="28" xfId="0" applyFont="1" applyBorder="1" applyAlignment="1" applyProtection="1">
      <alignment vertical="center"/>
      <protection locked="0"/>
    </xf>
    <xf numFmtId="0" fontId="10" fillId="0" borderId="58" xfId="0" applyFont="1" applyBorder="1" applyAlignment="1" applyProtection="1">
      <alignment horizontal="center" vertical="center"/>
      <protection locked="0"/>
    </xf>
    <xf numFmtId="0" fontId="4" fillId="0" borderId="24" xfId="0" applyFont="1" applyBorder="1" applyAlignment="1">
      <alignment vertical="center" wrapText="1"/>
    </xf>
    <xf numFmtId="49" fontId="8" fillId="0" borderId="0" xfId="0" applyNumberFormat="1" applyFont="1" applyAlignment="1">
      <alignment vertical="center"/>
    </xf>
    <xf numFmtId="49" fontId="7" fillId="0" borderId="0" xfId="0" applyNumberFormat="1" applyFont="1" applyAlignment="1">
      <alignment vertical="center"/>
    </xf>
    <xf numFmtId="49" fontId="9" fillId="0" borderId="0" xfId="0" applyNumberFormat="1" applyFont="1"/>
    <xf numFmtId="0" fontId="4" fillId="0" borderId="0" xfId="0" applyFont="1" applyAlignment="1">
      <alignment vertical="center" wrapText="1"/>
    </xf>
    <xf numFmtId="176" fontId="9" fillId="0" borderId="1" xfId="0" applyNumberFormat="1" applyFont="1" applyBorder="1"/>
    <xf numFmtId="0" fontId="10" fillId="0" borderId="6" xfId="0" applyFont="1" applyBorder="1" applyAlignment="1">
      <alignment horizontal="center" vertical="center"/>
    </xf>
    <xf numFmtId="0" fontId="10" fillId="0" borderId="21" xfId="0" applyFont="1" applyBorder="1"/>
    <xf numFmtId="0" fontId="9" fillId="3" borderId="3" xfId="0" applyFont="1" applyFill="1" applyBorder="1"/>
    <xf numFmtId="176" fontId="4" fillId="0" borderId="11" xfId="0" applyNumberFormat="1" applyFont="1" applyBorder="1" applyAlignment="1" applyProtection="1">
      <alignment vertical="center" wrapText="1"/>
      <protection locked="0"/>
    </xf>
    <xf numFmtId="176" fontId="4" fillId="3" borderId="61" xfId="0" applyNumberFormat="1" applyFont="1" applyFill="1" applyBorder="1" applyAlignment="1">
      <alignment vertical="center" wrapText="1"/>
    </xf>
    <xf numFmtId="49" fontId="10" fillId="0" borderId="72" xfId="0" applyNumberFormat="1" applyFont="1" applyBorder="1" applyAlignment="1">
      <alignment horizontal="center" vertical="center"/>
    </xf>
    <xf numFmtId="177" fontId="13" fillId="0" borderId="72" xfId="0" applyNumberFormat="1" applyFont="1" applyBorder="1" applyAlignment="1">
      <alignment horizontal="center" vertical="center" wrapText="1"/>
    </xf>
    <xf numFmtId="176" fontId="13" fillId="0" borderId="72" xfId="0" applyNumberFormat="1" applyFont="1" applyBorder="1" applyAlignment="1">
      <alignment horizontal="center" vertical="center" wrapText="1"/>
    </xf>
    <xf numFmtId="176" fontId="13" fillId="0" borderId="73" xfId="0" applyNumberFormat="1" applyFont="1" applyBorder="1" applyAlignment="1">
      <alignment horizontal="center" vertical="center" wrapText="1"/>
    </xf>
    <xf numFmtId="176" fontId="10" fillId="6" borderId="72" xfId="0" applyNumberFormat="1" applyFont="1" applyFill="1" applyBorder="1" applyAlignment="1" applyProtection="1">
      <alignment horizontal="center"/>
      <protection locked="0"/>
    </xf>
    <xf numFmtId="0" fontId="10" fillId="0" borderId="49" xfId="0" applyFont="1" applyBorder="1" applyAlignment="1">
      <alignment horizontal="center" vertical="center"/>
    </xf>
    <xf numFmtId="0" fontId="10" fillId="0" borderId="50" xfId="0" applyFont="1" applyBorder="1" applyAlignment="1">
      <alignment horizontal="center" vertical="center"/>
    </xf>
    <xf numFmtId="0" fontId="10" fillId="0" borderId="63" xfId="0" applyFont="1" applyBorder="1" applyAlignment="1">
      <alignment horizontal="center" vertical="center"/>
    </xf>
    <xf numFmtId="49" fontId="10" fillId="0" borderId="68" xfId="0" applyNumberFormat="1" applyFont="1" applyBorder="1" applyAlignment="1">
      <alignment horizontal="center" vertical="center"/>
    </xf>
    <xf numFmtId="176" fontId="13" fillId="0" borderId="68" xfId="0" applyNumberFormat="1" applyFont="1" applyBorder="1" applyAlignment="1">
      <alignment horizontal="center" vertical="center" wrapText="1"/>
    </xf>
    <xf numFmtId="176" fontId="10" fillId="4" borderId="74" xfId="0" applyNumberFormat="1" applyFont="1" applyFill="1" applyBorder="1" applyAlignment="1">
      <alignment horizontal="center"/>
    </xf>
    <xf numFmtId="176" fontId="10" fillId="4" borderId="75" xfId="0" applyNumberFormat="1" applyFont="1" applyFill="1" applyBorder="1" applyAlignment="1">
      <alignment horizontal="center"/>
    </xf>
    <xf numFmtId="176" fontId="10" fillId="4" borderId="76" xfId="0" applyNumberFormat="1" applyFont="1" applyFill="1" applyBorder="1" applyAlignment="1">
      <alignment horizontal="center"/>
    </xf>
    <xf numFmtId="176" fontId="10" fillId="4" borderId="5" xfId="0" applyNumberFormat="1" applyFont="1" applyFill="1" applyBorder="1" applyAlignment="1">
      <alignment horizontal="center"/>
    </xf>
    <xf numFmtId="176" fontId="10" fillId="4" borderId="8" xfId="0" applyNumberFormat="1" applyFont="1" applyFill="1" applyBorder="1" applyAlignment="1">
      <alignment horizontal="center"/>
    </xf>
    <xf numFmtId="176" fontId="10" fillId="4" borderId="26" xfId="0" applyNumberFormat="1" applyFont="1" applyFill="1" applyBorder="1" applyAlignment="1">
      <alignment horizontal="center"/>
    </xf>
    <xf numFmtId="49" fontId="10" fillId="5" borderId="1" xfId="0" applyNumberFormat="1" applyFont="1" applyFill="1" applyBorder="1" applyAlignment="1" applyProtection="1">
      <alignment horizontal="center" vertical="center"/>
      <protection locked="0"/>
    </xf>
    <xf numFmtId="177" fontId="13" fillId="5" borderId="1" xfId="0" applyNumberFormat="1" applyFont="1" applyFill="1" applyBorder="1" applyAlignment="1" applyProtection="1">
      <alignment horizontal="center" vertical="center" wrapText="1"/>
      <protection locked="0"/>
    </xf>
    <xf numFmtId="176" fontId="13" fillId="0" borderId="1" xfId="0" applyNumberFormat="1" applyFont="1" applyBorder="1" applyAlignment="1">
      <alignment horizontal="center" vertical="center" wrapText="1"/>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2" xfId="0" applyFont="1" applyBorder="1" applyAlignment="1">
      <alignment horizontal="center" vertical="center"/>
    </xf>
    <xf numFmtId="0" fontId="10" fillId="0" borderId="32"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4" fillId="0" borderId="68" xfId="0" applyFont="1" applyBorder="1" applyAlignment="1">
      <alignment horizontal="center" vertical="center" wrapText="1"/>
    </xf>
    <xf numFmtId="0" fontId="4" fillId="0" borderId="68" xfId="0" applyFont="1" applyBorder="1" applyAlignment="1">
      <alignment horizontal="center" vertical="center"/>
    </xf>
    <xf numFmtId="49" fontId="10" fillId="0" borderId="69" xfId="0" applyNumberFormat="1" applyFont="1" applyBorder="1" applyAlignment="1">
      <alignment horizontal="center" vertical="center"/>
    </xf>
    <xf numFmtId="49" fontId="10" fillId="0" borderId="70" xfId="0" applyNumberFormat="1" applyFont="1" applyBorder="1" applyAlignment="1">
      <alignment horizontal="center" vertical="center"/>
    </xf>
    <xf numFmtId="0" fontId="10" fillId="7" borderId="70" xfId="0" applyFont="1" applyFill="1" applyBorder="1" applyAlignment="1" applyProtection="1">
      <alignment horizontal="center" vertical="center"/>
      <protection locked="0"/>
    </xf>
    <xf numFmtId="0" fontId="10" fillId="7" borderId="71" xfId="0" applyFont="1" applyFill="1" applyBorder="1" applyAlignment="1" applyProtection="1">
      <alignment horizontal="center" vertical="center"/>
      <protection locked="0"/>
    </xf>
    <xf numFmtId="0" fontId="10" fillId="4" borderId="62" xfId="0" applyFont="1" applyFill="1" applyBorder="1" applyAlignment="1">
      <alignment horizontal="center" vertical="center"/>
    </xf>
    <xf numFmtId="0" fontId="10" fillId="4" borderId="31" xfId="0" applyFont="1" applyFill="1" applyBorder="1" applyAlignment="1">
      <alignment horizontal="center" vertical="center"/>
    </xf>
    <xf numFmtId="49" fontId="10" fillId="0" borderId="64" xfId="0" applyNumberFormat="1" applyFont="1" applyBorder="1" applyAlignment="1">
      <alignment horizontal="center" vertical="center"/>
    </xf>
    <xf numFmtId="49" fontId="10" fillId="0" borderId="65" xfId="0" applyNumberFormat="1" applyFont="1" applyBorder="1" applyAlignment="1">
      <alignment horizontal="center" vertical="center"/>
    </xf>
    <xf numFmtId="0" fontId="10" fillId="5" borderId="65" xfId="0" applyFont="1" applyFill="1" applyBorder="1" applyAlignment="1" applyProtection="1">
      <alignment horizontal="center" vertical="center"/>
      <protection locked="0"/>
    </xf>
    <xf numFmtId="0" fontId="10" fillId="5" borderId="66" xfId="0" applyFont="1" applyFill="1" applyBorder="1" applyAlignment="1" applyProtection="1">
      <alignment horizontal="center" vertical="center"/>
      <protection locked="0"/>
    </xf>
    <xf numFmtId="12" fontId="10" fillId="4" borderId="22" xfId="0" applyNumberFormat="1" applyFont="1" applyFill="1" applyBorder="1" applyAlignment="1">
      <alignment horizontal="center"/>
    </xf>
    <xf numFmtId="12" fontId="10" fillId="4" borderId="61" xfId="0" applyNumberFormat="1" applyFont="1" applyFill="1" applyBorder="1" applyAlignment="1">
      <alignment horizontal="center"/>
    </xf>
    <xf numFmtId="0" fontId="9" fillId="0" borderId="64" xfId="0" applyFont="1" applyBorder="1" applyAlignment="1">
      <alignment horizontal="center"/>
    </xf>
    <xf numFmtId="0" fontId="9" fillId="0" borderId="65" xfId="0" applyFont="1" applyBorder="1" applyAlignment="1">
      <alignment horizontal="center"/>
    </xf>
    <xf numFmtId="0" fontId="9" fillId="0" borderId="66" xfId="0" applyFont="1" applyBorder="1" applyAlignment="1">
      <alignment horizontal="center"/>
    </xf>
    <xf numFmtId="49" fontId="4" fillId="0" borderId="68" xfId="0" applyNumberFormat="1" applyFont="1" applyBorder="1" applyAlignment="1">
      <alignment horizontal="center" vertical="center"/>
    </xf>
    <xf numFmtId="0" fontId="4" fillId="0" borderId="67" xfId="0" applyFont="1" applyBorder="1" applyAlignment="1">
      <alignment horizontal="center" vertical="center"/>
    </xf>
    <xf numFmtId="49" fontId="10" fillId="0" borderId="15" xfId="0" applyNumberFormat="1" applyFont="1" applyBorder="1" applyAlignment="1">
      <alignment horizontal="center" vertical="center"/>
    </xf>
    <xf numFmtId="176" fontId="13" fillId="0" borderId="14" xfId="0" applyNumberFormat="1" applyFont="1" applyBorder="1" applyAlignment="1">
      <alignment horizontal="center" vertical="center" wrapText="1"/>
    </xf>
    <xf numFmtId="176" fontId="13" fillId="0" borderId="16" xfId="0" applyNumberFormat="1" applyFont="1" applyBorder="1" applyAlignment="1">
      <alignment horizontal="center" vertical="center" wrapText="1"/>
    </xf>
    <xf numFmtId="176" fontId="13" fillId="0" borderId="12" xfId="0" applyNumberFormat="1" applyFont="1" applyBorder="1" applyAlignment="1">
      <alignment horizontal="center" vertical="center" wrapText="1"/>
    </xf>
    <xf numFmtId="0" fontId="6" fillId="0" borderId="0" xfId="0" applyFont="1" applyAlignment="1">
      <alignment horizontal="center" vertical="center" shrinkToFit="1"/>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54" xfId="0" applyFont="1" applyBorder="1" applyAlignment="1">
      <alignment horizontal="center" vertical="center"/>
    </xf>
    <xf numFmtId="0" fontId="10" fillId="0" borderId="10"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0" fillId="2" borderId="1" xfId="0" applyFont="1" applyFill="1" applyBorder="1" applyAlignment="1">
      <alignment horizontal="center" vertical="center" shrinkToFit="1"/>
    </xf>
    <xf numFmtId="0" fontId="10" fillId="2" borderId="11" xfId="0" applyFont="1" applyFill="1" applyBorder="1" applyAlignment="1">
      <alignment horizontal="center" vertical="center" shrinkToFit="1"/>
    </xf>
    <xf numFmtId="0" fontId="10" fillId="2" borderId="20" xfId="0" applyFont="1" applyFill="1" applyBorder="1" applyAlignment="1">
      <alignment horizontal="center" vertical="center" shrinkToFit="1"/>
    </xf>
    <xf numFmtId="0" fontId="10" fillId="2" borderId="18" xfId="0" applyFont="1" applyFill="1" applyBorder="1" applyAlignment="1">
      <alignment horizontal="center" vertical="center" shrinkToFit="1"/>
    </xf>
    <xf numFmtId="0" fontId="10" fillId="2" borderId="5" xfId="0" applyFont="1" applyFill="1" applyBorder="1" applyAlignment="1">
      <alignment horizontal="center" vertical="center" shrinkToFit="1"/>
    </xf>
    <xf numFmtId="0" fontId="10" fillId="2" borderId="9" xfId="0" applyFont="1" applyFill="1" applyBorder="1" applyAlignment="1">
      <alignment horizontal="center" vertical="center" shrinkToFit="1"/>
    </xf>
    <xf numFmtId="0" fontId="10" fillId="2" borderId="54" xfId="0" applyFont="1" applyFill="1" applyBorder="1" applyAlignment="1" applyProtection="1">
      <alignment horizontal="center" vertical="center"/>
      <protection locked="0"/>
    </xf>
    <xf numFmtId="0" fontId="10" fillId="2" borderId="50" xfId="0" applyFont="1" applyFill="1" applyBorder="1" applyAlignment="1" applyProtection="1">
      <alignment horizontal="center" vertical="center"/>
      <protection locked="0"/>
    </xf>
    <xf numFmtId="0" fontId="10" fillId="2" borderId="55" xfId="0" applyFont="1" applyFill="1" applyBorder="1" applyAlignment="1" applyProtection="1">
      <alignment horizontal="center" vertical="center"/>
      <protection locked="0"/>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10" fillId="0" borderId="49" xfId="0" applyFont="1" applyBorder="1" applyAlignment="1" applyProtection="1">
      <alignment horizontal="center" vertical="center"/>
      <protection locked="0"/>
    </xf>
    <xf numFmtId="0" fontId="10" fillId="0" borderId="50" xfId="0" applyFont="1" applyBorder="1" applyAlignment="1" applyProtection="1">
      <alignment horizontal="center" vertical="center"/>
      <protection locked="0"/>
    </xf>
    <xf numFmtId="0" fontId="10" fillId="0" borderId="50" xfId="0" applyFont="1" applyBorder="1" applyAlignment="1" applyProtection="1">
      <alignment horizontal="left" vertical="center" wrapText="1"/>
      <protection locked="0"/>
    </xf>
    <xf numFmtId="0" fontId="10" fillId="0" borderId="55" xfId="0" applyFont="1" applyBorder="1" applyAlignment="1" applyProtection="1">
      <alignment horizontal="left" vertical="center" wrapText="1"/>
      <protection locked="0"/>
    </xf>
    <xf numFmtId="0" fontId="10" fillId="0" borderId="46" xfId="0" applyFont="1" applyBorder="1" applyAlignment="1" applyProtection="1">
      <alignment vertical="center"/>
      <protection locked="0"/>
    </xf>
    <xf numFmtId="0" fontId="10" fillId="0" borderId="8" xfId="0" applyFont="1" applyBorder="1" applyAlignment="1" applyProtection="1">
      <alignment vertical="center"/>
      <protection locked="0"/>
    </xf>
    <xf numFmtId="0" fontId="10" fillId="0" borderId="9" xfId="0" applyFont="1" applyBorder="1" applyAlignment="1" applyProtection="1">
      <alignment vertical="center"/>
      <protection locked="0"/>
    </xf>
    <xf numFmtId="0" fontId="10" fillId="2" borderId="30" xfId="0" applyFont="1" applyFill="1" applyBorder="1" applyAlignment="1" applyProtection="1">
      <alignment horizontal="center" vertical="center"/>
      <protection locked="0"/>
    </xf>
    <xf numFmtId="0" fontId="10" fillId="2" borderId="27" xfId="0" applyFont="1" applyFill="1" applyBorder="1" applyAlignment="1" applyProtection="1">
      <alignment horizontal="center" vertical="center"/>
      <protection locked="0"/>
    </xf>
    <xf numFmtId="0" fontId="10" fillId="2" borderId="31" xfId="0" applyFont="1" applyFill="1" applyBorder="1" applyAlignment="1" applyProtection="1">
      <alignment horizontal="center" vertical="center"/>
      <protection locked="0"/>
    </xf>
    <xf numFmtId="0" fontId="10" fillId="0" borderId="30" xfId="0" applyFont="1" applyBorder="1" applyAlignment="1" applyProtection="1">
      <alignment horizontal="center" vertical="center"/>
      <protection locked="0"/>
    </xf>
    <xf numFmtId="0" fontId="10" fillId="0" borderId="27" xfId="0" applyFont="1" applyBorder="1" applyAlignment="1" applyProtection="1">
      <alignment horizontal="center" vertical="center"/>
      <protection locked="0"/>
    </xf>
    <xf numFmtId="0" fontId="10" fillId="0" borderId="27" xfId="0" applyFont="1" applyBorder="1" applyAlignment="1" applyProtection="1">
      <alignment horizontal="left" vertical="center" wrapText="1"/>
      <protection locked="0"/>
    </xf>
    <xf numFmtId="0" fontId="10" fillId="0" borderId="31" xfId="0" applyFont="1" applyBorder="1" applyAlignment="1" applyProtection="1">
      <alignment horizontal="left" vertical="center" wrapText="1"/>
      <protection locked="0"/>
    </xf>
    <xf numFmtId="0" fontId="10" fillId="2" borderId="14" xfId="0" applyFont="1" applyFill="1" applyBorder="1" applyAlignment="1">
      <alignment horizontal="center" vertical="center" shrinkToFit="1"/>
    </xf>
    <xf numFmtId="0" fontId="10" fillId="2" borderId="29" xfId="0" applyFont="1" applyFill="1" applyBorder="1" applyAlignment="1">
      <alignment horizontal="center" vertical="center" shrinkToFit="1"/>
    </xf>
    <xf numFmtId="0" fontId="10" fillId="0" borderId="55" xfId="0" applyFont="1" applyBorder="1" applyAlignment="1" applyProtection="1">
      <alignment horizontal="center" vertical="center"/>
      <protection locked="0"/>
    </xf>
    <xf numFmtId="0" fontId="6" fillId="0" borderId="16" xfId="0" applyFont="1" applyBorder="1" applyAlignment="1" applyProtection="1">
      <alignment horizontal="left" vertical="center" wrapText="1"/>
      <protection locked="0"/>
    </xf>
    <xf numFmtId="0" fontId="10" fillId="0" borderId="16" xfId="0" applyFont="1" applyBorder="1" applyAlignment="1" applyProtection="1">
      <alignment horizontal="left" vertical="center"/>
      <protection locked="0"/>
    </xf>
    <xf numFmtId="0" fontId="10" fillId="0" borderId="29" xfId="0" applyFont="1" applyBorder="1" applyAlignment="1" applyProtection="1">
      <alignment horizontal="left" vertical="center"/>
      <protection locked="0"/>
    </xf>
    <xf numFmtId="0" fontId="10" fillId="0" borderId="16" xfId="0" applyFont="1" applyBorder="1" applyAlignment="1" applyProtection="1">
      <alignment horizontal="center" vertical="center" shrinkToFit="1"/>
      <protection locked="0"/>
    </xf>
    <xf numFmtId="0" fontId="10" fillId="0" borderId="12" xfId="0" applyFont="1" applyBorder="1" applyAlignment="1" applyProtection="1">
      <alignment horizontal="center" vertical="center" shrinkToFit="1"/>
      <protection locked="0"/>
    </xf>
    <xf numFmtId="0" fontId="10" fillId="0" borderId="14" xfId="0" applyFont="1" applyBorder="1" applyAlignment="1" applyProtection="1">
      <alignment horizontal="center" vertical="center" shrinkToFit="1"/>
      <protection locked="0"/>
    </xf>
    <xf numFmtId="0" fontId="10" fillId="0" borderId="29" xfId="0" applyFont="1" applyBorder="1" applyAlignment="1" applyProtection="1">
      <alignment horizontal="center" vertical="center" shrinkToFit="1"/>
      <protection locked="0"/>
    </xf>
    <xf numFmtId="0" fontId="10" fillId="2" borderId="17" xfId="0" applyFont="1" applyFill="1" applyBorder="1" applyAlignment="1" applyProtection="1">
      <alignment horizontal="center" vertical="center" shrinkToFit="1"/>
      <protection locked="0"/>
    </xf>
    <xf numFmtId="0" fontId="10" fillId="2" borderId="41" xfId="0" applyFont="1" applyFill="1" applyBorder="1" applyAlignment="1" applyProtection="1">
      <alignment horizontal="center" vertical="center" shrinkToFit="1"/>
      <protection locked="0"/>
    </xf>
    <xf numFmtId="0" fontId="10" fillId="0" borderId="20" xfId="0" applyFont="1" applyBorder="1" applyAlignment="1" applyProtection="1">
      <alignment horizontal="center" vertical="center" shrinkToFit="1"/>
      <protection locked="0"/>
    </xf>
    <xf numFmtId="0" fontId="10" fillId="0" borderId="41" xfId="0" applyFont="1" applyBorder="1" applyAlignment="1" applyProtection="1">
      <alignment horizontal="center" vertical="center" shrinkToFit="1"/>
      <protection locked="0"/>
    </xf>
    <xf numFmtId="0" fontId="10" fillId="0" borderId="19" xfId="0" applyFont="1" applyBorder="1" applyAlignment="1" applyProtection="1">
      <alignment horizontal="center" vertical="center" shrinkToFit="1"/>
      <protection locked="0"/>
    </xf>
    <xf numFmtId="0" fontId="10" fillId="2" borderId="20" xfId="0" applyFont="1" applyFill="1" applyBorder="1" applyAlignment="1" applyProtection="1">
      <alignment horizontal="center" vertical="center" shrinkToFit="1"/>
      <protection locked="0"/>
    </xf>
    <xf numFmtId="0" fontId="10" fillId="2" borderId="19" xfId="0" applyFont="1" applyFill="1" applyBorder="1" applyAlignment="1" applyProtection="1">
      <alignment horizontal="center" vertical="center" shrinkToFit="1"/>
      <protection locked="0"/>
    </xf>
    <xf numFmtId="0" fontId="10" fillId="0" borderId="15" xfId="0" applyFont="1" applyBorder="1" applyAlignment="1" applyProtection="1">
      <alignment horizontal="left" vertical="center" shrinkToFit="1"/>
      <protection locked="0"/>
    </xf>
    <xf numFmtId="0" fontId="10" fillId="0" borderId="16" xfId="0" applyFont="1" applyBorder="1" applyAlignment="1" applyProtection="1">
      <alignment horizontal="left" vertical="center" shrinkToFit="1"/>
      <protection locked="0"/>
    </xf>
    <xf numFmtId="0" fontId="10" fillId="2" borderId="46" xfId="0" applyFont="1" applyFill="1" applyBorder="1" applyAlignment="1" applyProtection="1">
      <alignment horizontal="center" vertical="center" shrinkToFit="1"/>
      <protection locked="0"/>
    </xf>
    <xf numFmtId="0" fontId="10" fillId="2" borderId="26" xfId="0" applyFont="1" applyFill="1" applyBorder="1" applyAlignment="1" applyProtection="1">
      <alignment horizontal="center" vertical="center" shrinkToFit="1"/>
      <protection locked="0"/>
    </xf>
    <xf numFmtId="0" fontId="10" fillId="0" borderId="5" xfId="0" applyFont="1" applyBorder="1" applyAlignment="1" applyProtection="1">
      <alignment horizontal="center" vertical="center" shrinkToFit="1"/>
      <protection locked="0"/>
    </xf>
    <xf numFmtId="0" fontId="10" fillId="0" borderId="8" xfId="0" applyFont="1" applyBorder="1" applyAlignment="1" applyProtection="1">
      <alignment horizontal="center" vertical="center" shrinkToFit="1"/>
      <protection locked="0"/>
    </xf>
    <xf numFmtId="0" fontId="10" fillId="0" borderId="26" xfId="0" applyFont="1" applyBorder="1" applyAlignment="1" applyProtection="1">
      <alignment horizontal="center" vertical="center" shrinkToFit="1"/>
      <protection locked="0"/>
    </xf>
    <xf numFmtId="0" fontId="10" fillId="2" borderId="42" xfId="0" applyFont="1" applyFill="1" applyBorder="1" applyAlignment="1" applyProtection="1">
      <alignment horizontal="center" vertical="center" shrinkToFit="1"/>
      <protection locked="0"/>
    </xf>
    <xf numFmtId="0" fontId="10" fillId="2" borderId="43" xfId="0" applyFont="1" applyFill="1" applyBorder="1" applyAlignment="1" applyProtection="1">
      <alignment horizontal="center" vertical="center" shrinkToFit="1"/>
      <protection locked="0"/>
    </xf>
    <xf numFmtId="0" fontId="10" fillId="0" borderId="42" xfId="0" applyFont="1" applyBorder="1" applyAlignment="1" applyProtection="1">
      <alignment horizontal="center" vertical="center" wrapText="1" shrinkToFit="1"/>
      <protection locked="0"/>
    </xf>
    <xf numFmtId="0" fontId="10" fillId="0" borderId="44" xfId="0" applyFont="1" applyBorder="1" applyAlignment="1" applyProtection="1">
      <alignment horizontal="center" vertical="center" wrapText="1" shrinkToFit="1"/>
      <protection locked="0"/>
    </xf>
    <xf numFmtId="0" fontId="10" fillId="0" borderId="45" xfId="0" applyFont="1" applyBorder="1" applyAlignment="1" applyProtection="1">
      <alignment horizontal="center" vertical="center" wrapText="1" shrinkToFit="1"/>
      <protection locked="0"/>
    </xf>
    <xf numFmtId="0" fontId="10" fillId="2" borderId="5" xfId="0" applyFont="1" applyFill="1" applyBorder="1" applyAlignment="1" applyProtection="1">
      <alignment horizontal="center" vertical="center" wrapText="1" shrinkToFit="1"/>
      <protection locked="0"/>
    </xf>
    <xf numFmtId="0" fontId="10" fillId="2" borderId="26" xfId="0" applyFont="1" applyFill="1" applyBorder="1" applyAlignment="1" applyProtection="1">
      <alignment horizontal="center" vertical="center" wrapText="1" shrinkToFit="1"/>
      <protection locked="0"/>
    </xf>
    <xf numFmtId="0" fontId="10" fillId="0" borderId="37" xfId="0" applyFont="1" applyBorder="1" applyAlignment="1" applyProtection="1">
      <alignment horizontal="center" vertical="center" shrinkToFit="1"/>
      <protection locked="0"/>
    </xf>
    <xf numFmtId="0" fontId="10" fillId="0" borderId="47" xfId="0" applyFont="1" applyBorder="1" applyAlignment="1" applyProtection="1">
      <alignment horizontal="center" vertical="center" shrinkToFit="1"/>
      <protection locked="0"/>
    </xf>
    <xf numFmtId="0" fontId="10" fillId="0" borderId="48" xfId="0" applyFont="1" applyBorder="1" applyAlignment="1" applyProtection="1">
      <alignment horizontal="center" vertical="center" shrinkToFit="1"/>
      <protection locked="0"/>
    </xf>
    <xf numFmtId="0" fontId="10" fillId="2" borderId="13" xfId="0" applyFont="1" applyFill="1" applyBorder="1" applyAlignment="1">
      <alignment horizontal="center" vertical="center" shrinkToFit="1"/>
    </xf>
    <xf numFmtId="0" fontId="10" fillId="0" borderId="33" xfId="0" applyFont="1" applyBorder="1" applyAlignment="1" applyProtection="1">
      <alignment horizontal="center" vertical="center" wrapText="1"/>
      <protection locked="0"/>
    </xf>
    <xf numFmtId="0" fontId="10" fillId="0" borderId="34" xfId="0" applyFont="1" applyBorder="1" applyAlignment="1" applyProtection="1">
      <alignment horizontal="center" vertical="center" wrapText="1"/>
      <protection locked="0"/>
    </xf>
    <xf numFmtId="0" fontId="10" fillId="0" borderId="35" xfId="0" applyFont="1" applyBorder="1" applyAlignment="1" applyProtection="1">
      <alignment horizontal="center" vertical="center" wrapText="1"/>
      <protection locked="0"/>
    </xf>
    <xf numFmtId="0" fontId="10" fillId="2" borderId="36" xfId="0" applyFont="1" applyFill="1" applyBorder="1" applyAlignment="1">
      <alignment horizontal="center" vertical="center" shrinkToFit="1"/>
    </xf>
    <xf numFmtId="0" fontId="10" fillId="2" borderId="37" xfId="0" applyFont="1" applyFill="1" applyBorder="1" applyAlignment="1">
      <alignment horizontal="center" vertical="center" shrinkToFit="1"/>
    </xf>
    <xf numFmtId="0" fontId="10" fillId="0" borderId="38" xfId="0" applyFont="1" applyBorder="1" applyAlignment="1" applyProtection="1">
      <alignment horizontal="left" vertical="center" wrapText="1"/>
      <protection locked="0"/>
    </xf>
    <xf numFmtId="0" fontId="10" fillId="0" borderId="39" xfId="0" applyFont="1" applyBorder="1" applyAlignment="1" applyProtection="1">
      <alignment horizontal="left" vertical="center" wrapText="1"/>
      <protection locked="0"/>
    </xf>
    <xf numFmtId="0" fontId="10" fillId="0" borderId="40" xfId="0" applyFont="1" applyBorder="1" applyAlignment="1" applyProtection="1">
      <alignment horizontal="left" vertical="center" wrapText="1"/>
      <protection locked="0"/>
    </xf>
    <xf numFmtId="0" fontId="10" fillId="0" borderId="32" xfId="0" applyFont="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38" fontId="12" fillId="0" borderId="32" xfId="2" applyFont="1" applyBorder="1" applyAlignment="1" applyProtection="1">
      <alignment horizontal="right" vertical="center"/>
    </xf>
    <xf numFmtId="38" fontId="12" fillId="0" borderId="2" xfId="2" applyFont="1" applyBorder="1" applyAlignment="1" applyProtection="1">
      <alignment horizontal="right"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176" fontId="4" fillId="0" borderId="14" xfId="0" applyNumberFormat="1" applyFont="1" applyBorder="1" applyAlignment="1">
      <alignment horizontal="center" vertical="center" wrapText="1"/>
    </xf>
    <xf numFmtId="176" fontId="4" fillId="0" borderId="16" xfId="0" applyNumberFormat="1" applyFont="1" applyBorder="1" applyAlignment="1">
      <alignment horizontal="center" vertical="center" wrapText="1"/>
    </xf>
    <xf numFmtId="176" fontId="4" fillId="0" borderId="29" xfId="0" applyNumberFormat="1" applyFont="1" applyBorder="1" applyAlignment="1">
      <alignment horizontal="center" vertical="center" wrapText="1"/>
    </xf>
    <xf numFmtId="176" fontId="4" fillId="0" borderId="54" xfId="0" applyNumberFormat="1" applyFont="1" applyBorder="1" applyAlignment="1">
      <alignment horizontal="center" vertical="center" wrapText="1"/>
    </xf>
    <xf numFmtId="176" fontId="4" fillId="0" borderId="50" xfId="0" applyNumberFormat="1" applyFont="1" applyBorder="1" applyAlignment="1">
      <alignment horizontal="center" vertical="center" wrapText="1"/>
    </xf>
    <xf numFmtId="176" fontId="4" fillId="0" borderId="55" xfId="0" applyNumberFormat="1" applyFont="1" applyBorder="1" applyAlignment="1">
      <alignment horizontal="center" vertical="center" wrapText="1"/>
    </xf>
    <xf numFmtId="177" fontId="4" fillId="0" borderId="1" xfId="0" applyNumberFormat="1" applyFont="1" applyBorder="1" applyAlignment="1">
      <alignment horizontal="center" vertical="center" wrapText="1"/>
    </xf>
    <xf numFmtId="177" fontId="4" fillId="0" borderId="14" xfId="0" applyNumberFormat="1" applyFont="1" applyBorder="1" applyAlignment="1">
      <alignment horizontal="center" vertical="center" wrapText="1"/>
    </xf>
    <xf numFmtId="177" fontId="4" fillId="0" borderId="54" xfId="0" applyNumberFormat="1" applyFont="1" applyBorder="1" applyAlignment="1">
      <alignment horizontal="center" vertical="center" wrapText="1"/>
    </xf>
    <xf numFmtId="177" fontId="4" fillId="0" borderId="50" xfId="0" applyNumberFormat="1" applyFont="1" applyBorder="1" applyAlignment="1">
      <alignment horizontal="center" vertical="center" wrapText="1"/>
    </xf>
    <xf numFmtId="177" fontId="4" fillId="0" borderId="63"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62" xfId="0" applyFont="1" applyBorder="1" applyAlignment="1">
      <alignment horizontal="center" vertical="center" wrapText="1"/>
    </xf>
  </cellXfs>
  <cellStyles count="3">
    <cellStyle name="桁区切り" xfId="2" builtinId="6"/>
    <cellStyle name="標準" xfId="0" builtinId="0"/>
    <cellStyle name="標準 2" xfId="1" xr:uid="{00000000-0005-0000-0000-00002F000000}"/>
  </cellStyles>
  <dxfs count="0"/>
  <tableStyles count="0" defaultTableStyle="TableStyleMedium2" defaultPivotStyle="PivotStyleLight16"/>
  <colors>
    <mruColors>
      <color rgb="FFCCFFFF"/>
      <color rgb="FFFFCCFF"/>
      <color rgb="FFFFFFCC"/>
      <color rgb="FFFDE9D9"/>
      <color rgb="FFFCD5B4"/>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20</xdr:row>
          <xdr:rowOff>88900</xdr:rowOff>
        </xdr:from>
        <xdr:to>
          <xdr:col>9</xdr:col>
          <xdr:colOff>165100</xdr:colOff>
          <xdr:row>20</xdr:row>
          <xdr:rowOff>317500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247650</xdr:colOff>
          <xdr:row>25</xdr:row>
          <xdr:rowOff>76200</xdr:rowOff>
        </xdr:from>
        <xdr:to>
          <xdr:col>21</xdr:col>
          <xdr:colOff>698500</xdr:colOff>
          <xdr:row>25</xdr:row>
          <xdr:rowOff>355600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717550</xdr:colOff>
          <xdr:row>25</xdr:row>
          <xdr:rowOff>76200</xdr:rowOff>
        </xdr:from>
        <xdr:to>
          <xdr:col>23</xdr:col>
          <xdr:colOff>31750</xdr:colOff>
          <xdr:row>25</xdr:row>
          <xdr:rowOff>336550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25</xdr:row>
          <xdr:rowOff>76200</xdr:rowOff>
        </xdr:from>
        <xdr:to>
          <xdr:col>24</xdr:col>
          <xdr:colOff>241300</xdr:colOff>
          <xdr:row>25</xdr:row>
          <xdr:rowOff>336550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247650</xdr:colOff>
          <xdr:row>25</xdr:row>
          <xdr:rowOff>76200</xdr:rowOff>
        </xdr:from>
        <xdr:to>
          <xdr:col>25</xdr:col>
          <xdr:colOff>457200</xdr:colOff>
          <xdr:row>25</xdr:row>
          <xdr:rowOff>336550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247650</xdr:colOff>
          <xdr:row>26</xdr:row>
          <xdr:rowOff>95250</xdr:rowOff>
        </xdr:from>
        <xdr:to>
          <xdr:col>21</xdr:col>
          <xdr:colOff>698500</xdr:colOff>
          <xdr:row>26</xdr:row>
          <xdr:rowOff>361950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717550</xdr:colOff>
          <xdr:row>26</xdr:row>
          <xdr:rowOff>76200</xdr:rowOff>
        </xdr:from>
        <xdr:to>
          <xdr:col>23</xdr:col>
          <xdr:colOff>31750</xdr:colOff>
          <xdr:row>26</xdr:row>
          <xdr:rowOff>336550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26</xdr:row>
          <xdr:rowOff>76200</xdr:rowOff>
        </xdr:from>
        <xdr:to>
          <xdr:col>24</xdr:col>
          <xdr:colOff>241300</xdr:colOff>
          <xdr:row>26</xdr:row>
          <xdr:rowOff>317500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260350</xdr:colOff>
          <xdr:row>26</xdr:row>
          <xdr:rowOff>69850</xdr:rowOff>
        </xdr:from>
        <xdr:to>
          <xdr:col>25</xdr:col>
          <xdr:colOff>457200</xdr:colOff>
          <xdr:row>26</xdr:row>
          <xdr:rowOff>317500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27</xdr:row>
          <xdr:rowOff>69850</xdr:rowOff>
        </xdr:from>
        <xdr:to>
          <xdr:col>5</xdr:col>
          <xdr:colOff>266700</xdr:colOff>
          <xdr:row>27</xdr:row>
          <xdr:rowOff>317500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127000</xdr:colOff>
          <xdr:row>27</xdr:row>
          <xdr:rowOff>95250</xdr:rowOff>
        </xdr:from>
        <xdr:to>
          <xdr:col>8</xdr:col>
          <xdr:colOff>127000</xdr:colOff>
          <xdr:row>27</xdr:row>
          <xdr:rowOff>336550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27</xdr:col>
      <xdr:colOff>208642</xdr:colOff>
      <xdr:row>33</xdr:row>
      <xdr:rowOff>317501</xdr:rowOff>
    </xdr:from>
    <xdr:ext cx="7429502" cy="1616853"/>
    <xdr:sp macro="" textlink="">
      <xdr:nvSpPr>
        <xdr:cNvPr id="2" name="テキスト ボックス 1">
          <a:extLst>
            <a:ext uri="{FF2B5EF4-FFF2-40B4-BE49-F238E27FC236}">
              <a16:creationId xmlns:a16="http://schemas.microsoft.com/office/drawing/2014/main" id="{77A3E4D1-CA35-57E8-168B-611CF1D2B910}"/>
            </a:ext>
          </a:extLst>
        </xdr:cNvPr>
        <xdr:cNvSpPr txBox="1"/>
      </xdr:nvSpPr>
      <xdr:spPr>
        <a:xfrm>
          <a:off x="11030856" y="12854215"/>
          <a:ext cx="7429502" cy="1616853"/>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800" b="1">
              <a:solidFill>
                <a:schemeClr val="bg1"/>
              </a:solidFill>
              <a:latin typeface="Meiryo UI" panose="020B0604030504040204" pitchFamily="50" charset="-128"/>
              <a:ea typeface="Meiryo UI" panose="020B0604030504040204" pitchFamily="50" charset="-128"/>
            </a:rPr>
            <a:t>左の表については、ユーザー様の</a:t>
          </a:r>
          <a:endParaRPr kumimoji="1" lang="en-US" altLang="ja-JP" sz="1800" b="1">
            <a:solidFill>
              <a:schemeClr val="bg1"/>
            </a:solidFill>
            <a:latin typeface="Meiryo UI" panose="020B0604030504040204" pitchFamily="50" charset="-128"/>
            <a:ea typeface="Meiryo UI" panose="020B0604030504040204" pitchFamily="50" charset="-128"/>
          </a:endParaRPr>
        </a:p>
        <a:p>
          <a:r>
            <a:rPr kumimoji="1" lang="ja-JP" altLang="en-US" sz="1800" b="1">
              <a:solidFill>
                <a:schemeClr val="bg1"/>
              </a:solidFill>
              <a:latin typeface="Meiryo UI" panose="020B0604030504040204" pitchFamily="50" charset="-128"/>
              <a:ea typeface="Meiryo UI" panose="020B0604030504040204" pitchFamily="50" charset="-128"/>
            </a:rPr>
            <a:t>”充填を受けた水素重量”及び”有料道路利用料”を積算したものとなります。</a:t>
          </a:r>
          <a:endParaRPr kumimoji="1" lang="en-US" altLang="ja-JP" sz="1800" b="1">
            <a:solidFill>
              <a:schemeClr val="bg1"/>
            </a:solidFill>
            <a:latin typeface="Meiryo UI" panose="020B0604030504040204" pitchFamily="50" charset="-128"/>
            <a:ea typeface="Meiryo UI" panose="020B0604030504040204" pitchFamily="50" charset="-128"/>
          </a:endParaRPr>
        </a:p>
        <a:p>
          <a:r>
            <a:rPr kumimoji="1" lang="en-US" altLang="ja-JP" sz="1800" b="1">
              <a:solidFill>
                <a:schemeClr val="bg1"/>
              </a:solidFill>
              <a:latin typeface="Meiryo UI" panose="020B0604030504040204" pitchFamily="50" charset="-128"/>
              <a:ea typeface="Meiryo UI" panose="020B0604030504040204" pitchFamily="50" charset="-128"/>
            </a:rPr>
            <a:t>※</a:t>
          </a:r>
          <a:r>
            <a:rPr kumimoji="1" lang="ja-JP" altLang="en-US" sz="1800" b="1">
              <a:solidFill>
                <a:schemeClr val="bg1"/>
              </a:solidFill>
              <a:latin typeface="Meiryo UI" panose="020B0604030504040204" pitchFamily="50" charset="-128"/>
              <a:ea typeface="Meiryo UI" panose="020B0604030504040204" pitchFamily="50" charset="-128"/>
            </a:rPr>
            <a:t>下部の（燃料費）や（高速道路利用料）の申請額・請求額と</a:t>
          </a:r>
          <a:endParaRPr kumimoji="1" lang="en-US" altLang="ja-JP" sz="1800" b="1">
            <a:solidFill>
              <a:schemeClr val="bg1"/>
            </a:solidFill>
            <a:latin typeface="Meiryo UI" panose="020B0604030504040204" pitchFamily="50" charset="-128"/>
            <a:ea typeface="Meiryo UI" panose="020B0604030504040204" pitchFamily="50" charset="-128"/>
          </a:endParaRPr>
        </a:p>
        <a:p>
          <a:r>
            <a:rPr kumimoji="1" lang="ja-JP" altLang="en-US" sz="1800" b="1">
              <a:solidFill>
                <a:schemeClr val="bg1"/>
              </a:solidFill>
              <a:latin typeface="Meiryo UI" panose="020B0604030504040204" pitchFamily="50" charset="-128"/>
              <a:ea typeface="Meiryo UI" panose="020B0604030504040204" pitchFamily="50" charset="-128"/>
            </a:rPr>
            <a:t>　必ずしも一致しません。（それぞれの車種ごとに補助上限があるため）</a:t>
          </a:r>
          <a:endParaRPr kumimoji="1" lang="en-US" altLang="ja-JP" sz="1800" b="1">
            <a:solidFill>
              <a:schemeClr val="bg1"/>
            </a:solidFill>
            <a:latin typeface="Meiryo UI" panose="020B0604030504040204" pitchFamily="50" charset="-128"/>
            <a:ea typeface="Meiryo UI" panose="020B0604030504040204" pitchFamily="50" charset="-128"/>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29</xdr:col>
      <xdr:colOff>126999</xdr:colOff>
      <xdr:row>0</xdr:row>
      <xdr:rowOff>127000</xdr:rowOff>
    </xdr:from>
    <xdr:to>
      <xdr:col>39</xdr:col>
      <xdr:colOff>0</xdr:colOff>
      <xdr:row>2</xdr:row>
      <xdr:rowOff>285750</xdr:rowOff>
    </xdr:to>
    <xdr:sp macro="" textlink="">
      <xdr:nvSpPr>
        <xdr:cNvPr id="2" name="正方形/長方形 1">
          <a:extLst>
            <a:ext uri="{FF2B5EF4-FFF2-40B4-BE49-F238E27FC236}">
              <a16:creationId xmlns:a16="http://schemas.microsoft.com/office/drawing/2014/main" id="{A80BD8D8-48DD-03E6-4CA5-0581E83E64E4}"/>
            </a:ext>
          </a:extLst>
        </xdr:cNvPr>
        <xdr:cNvSpPr/>
      </xdr:nvSpPr>
      <xdr:spPr>
        <a:xfrm>
          <a:off x="12350749" y="127000"/>
          <a:ext cx="10858501" cy="952500"/>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2400" b="1" kern="1200">
              <a:latin typeface="BIZ UDPゴシック" panose="020B0400000000000000" pitchFamily="50" charset="-128"/>
              <a:ea typeface="BIZ UDPゴシック" panose="020B0400000000000000" pitchFamily="50" charset="-128"/>
            </a:rPr>
            <a:t>【</a:t>
          </a:r>
          <a:r>
            <a:rPr kumimoji="1" lang="ja-JP" altLang="en-US" sz="2400" b="1" kern="1200">
              <a:latin typeface="BIZ UDPゴシック" panose="020B0400000000000000" pitchFamily="50" charset="-128"/>
              <a:ea typeface="BIZ UDPゴシック" panose="020B0400000000000000" pitchFamily="50" charset="-128"/>
            </a:rPr>
            <a:t>有料道路利用費</a:t>
          </a:r>
          <a:r>
            <a:rPr kumimoji="1" lang="en-US" altLang="ja-JP" sz="2400" b="1" kern="1200">
              <a:latin typeface="BIZ UDPゴシック" panose="020B0400000000000000" pitchFamily="50" charset="-128"/>
              <a:ea typeface="BIZ UDPゴシック" panose="020B0400000000000000" pitchFamily="50" charset="-128"/>
            </a:rPr>
            <a:t>】</a:t>
          </a:r>
          <a:br>
            <a:rPr kumimoji="1" lang="en-US" altLang="ja-JP" sz="2400" b="1" kern="1200">
              <a:latin typeface="BIZ UDPゴシック" panose="020B0400000000000000" pitchFamily="50" charset="-128"/>
              <a:ea typeface="BIZ UDPゴシック" panose="020B0400000000000000" pitchFamily="50" charset="-128"/>
            </a:rPr>
          </a:br>
          <a:r>
            <a:rPr kumimoji="1" lang="ja-JP" altLang="en-US" sz="2400" b="1" kern="1200">
              <a:latin typeface="BIZ UDPゴシック" panose="020B0400000000000000" pitchFamily="50" charset="-128"/>
              <a:ea typeface="BIZ UDPゴシック" panose="020B0400000000000000" pitchFamily="50" charset="-128"/>
            </a:rPr>
            <a:t>下記セルに</a:t>
          </a:r>
          <a:r>
            <a:rPr kumimoji="1" lang="ja-JP" altLang="en-US" sz="2400" b="1" u="sng" kern="1200">
              <a:solidFill>
                <a:srgbClr val="FFFF00"/>
              </a:solidFill>
              <a:latin typeface="BIZ UDPゴシック" panose="020B0400000000000000" pitchFamily="50" charset="-128"/>
              <a:ea typeface="BIZ UDPゴシック" panose="020B0400000000000000" pitchFamily="50" charset="-128"/>
            </a:rPr>
            <a:t>税込み</a:t>
          </a:r>
          <a:r>
            <a:rPr kumimoji="1" lang="ja-JP" altLang="en-US" sz="2400" b="1" u="none" kern="1200">
              <a:latin typeface="BIZ UDPゴシック" panose="020B0400000000000000" pitchFamily="50" charset="-128"/>
              <a:ea typeface="BIZ UDPゴシック" panose="020B0400000000000000" pitchFamily="50" charset="-128"/>
            </a:rPr>
            <a:t>価格</a:t>
          </a:r>
          <a:r>
            <a:rPr kumimoji="1" lang="ja-JP" altLang="en-US" sz="2400" b="1" kern="1200">
              <a:latin typeface="BIZ UDPゴシック" panose="020B0400000000000000" pitchFamily="50" charset="-128"/>
              <a:ea typeface="BIZ UDPゴシック" panose="020B0400000000000000" pitchFamily="50" charset="-128"/>
            </a:rPr>
            <a:t>を入力すると、申請書別紙に税抜き価格が反映されます。</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DB1DE-6D7F-4889-A09C-FB3DD50EC3FF}">
  <dimension ref="A1:AN49"/>
  <sheetViews>
    <sheetView tabSelected="1" view="pageBreakPreview" zoomScale="70" zoomScaleNormal="85" zoomScaleSheetLayoutView="70" workbookViewId="0">
      <selection activeCell="F19" sqref="F19:O20"/>
    </sheetView>
  </sheetViews>
  <sheetFormatPr defaultColWidth="9" defaultRowHeight="22.5"/>
  <cols>
    <col min="1" max="1" width="4.58203125" style="3" customWidth="1"/>
    <col min="2" max="2" width="7.58203125" style="3" customWidth="1"/>
    <col min="3" max="3" width="7.25" style="3" customWidth="1"/>
    <col min="4" max="4" width="5.5" style="3" customWidth="1"/>
    <col min="5" max="18" width="4.5" style="3" customWidth="1"/>
    <col min="19" max="19" width="4.58203125" style="3" customWidth="1"/>
    <col min="20" max="21" width="3.25" style="3" customWidth="1"/>
    <col min="22" max="22" width="11.75" style="3" customWidth="1"/>
    <col min="23" max="26" width="6.5" style="3" customWidth="1"/>
    <col min="27" max="27" width="4.58203125" style="3" customWidth="1"/>
    <col min="28" max="29" width="180.5" style="3" customWidth="1"/>
    <col min="30" max="31" width="59.83203125" style="3" customWidth="1"/>
    <col min="32" max="32" width="180.5" style="3" hidden="1" customWidth="1"/>
    <col min="33" max="33" width="85.5" style="3" hidden="1" customWidth="1"/>
    <col min="34" max="34" width="127.83203125" style="3" hidden="1" customWidth="1"/>
    <col min="35" max="35" width="0.33203125" style="3" hidden="1" customWidth="1"/>
    <col min="36" max="37" width="19.75" style="3" bestFit="1" customWidth="1"/>
    <col min="38" max="38" width="9" style="3"/>
    <col min="39" max="40" width="19.75" style="3" bestFit="1" customWidth="1"/>
    <col min="41" max="16384" width="9" style="3"/>
  </cols>
  <sheetData>
    <row r="1" spans="1:33" ht="31.5" customHeight="1">
      <c r="A1" s="1"/>
      <c r="B1" s="2" t="s">
        <v>38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3" ht="31.5" customHeight="1">
      <c r="A2" s="113" t="s">
        <v>47</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38"/>
      <c r="AC2" s="38"/>
      <c r="AD2" s="38"/>
      <c r="AE2" s="38"/>
      <c r="AF2" s="38"/>
      <c r="AG2" s="38"/>
    </row>
    <row r="3" spans="1:33" ht="16.5" customHeight="1" thickBo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row>
    <row r="4" spans="1:33" ht="31.5" customHeight="1" thickBot="1">
      <c r="A4" s="1"/>
      <c r="B4" s="1"/>
      <c r="C4" s="1"/>
      <c r="D4" s="1"/>
      <c r="E4" s="1"/>
      <c r="F4" s="1"/>
      <c r="G4" s="1"/>
      <c r="H4" s="1"/>
      <c r="I4" s="1"/>
      <c r="J4" s="1"/>
      <c r="K4" s="5"/>
      <c r="L4" s="5"/>
      <c r="M4" s="5"/>
      <c r="N4" s="1"/>
      <c r="O4" s="6"/>
      <c r="P4" s="6"/>
      <c r="Q4" s="1"/>
      <c r="R4" s="1"/>
      <c r="S4" s="187" t="s">
        <v>35</v>
      </c>
      <c r="T4" s="188"/>
      <c r="U4" s="188"/>
      <c r="V4" s="188"/>
      <c r="W4" s="188"/>
      <c r="X4" s="188"/>
      <c r="Y4" s="188"/>
      <c r="Z4" s="188"/>
      <c r="AA4" s="189"/>
      <c r="AB4" s="40"/>
      <c r="AC4" s="40"/>
      <c r="AD4" s="40"/>
      <c r="AE4" s="40"/>
      <c r="AF4" s="40"/>
      <c r="AG4" s="40"/>
    </row>
    <row r="5" spans="1:33" ht="31.5" customHeight="1">
      <c r="A5" s="1"/>
      <c r="B5" s="6" t="s">
        <v>0</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ht="15" customHeight="1">
      <c r="A6" s="6"/>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row>
    <row r="7" spans="1:33" ht="31.5" customHeight="1">
      <c r="A7" s="6"/>
      <c r="B7" s="5" t="s">
        <v>48</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ht="31.5" customHeight="1">
      <c r="A8" s="1"/>
      <c r="B8" s="7" t="s">
        <v>29</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row>
    <row r="9" spans="1:33" ht="31.5" customHeight="1">
      <c r="A9" s="1"/>
      <c r="B9" s="6" t="s">
        <v>30</v>
      </c>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row>
    <row r="10" spans="1:33" ht="31.5" customHeight="1">
      <c r="A10" s="1"/>
      <c r="B10" s="6" t="s">
        <v>31</v>
      </c>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row>
    <row r="11" spans="1:33" ht="31.5" customHeight="1">
      <c r="A11" s="1"/>
      <c r="B11" s="7" t="s">
        <v>32</v>
      </c>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row>
    <row r="12" spans="1:33" ht="29.25" customHeight="1">
      <c r="A12" s="1"/>
      <c r="B12" s="7" t="s">
        <v>33</v>
      </c>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row>
    <row r="13" spans="1:33" ht="15" customHeight="1">
      <c r="A13" s="8"/>
      <c r="B13" s="9"/>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row>
    <row r="14" spans="1:33" ht="31.5" customHeight="1">
      <c r="A14" s="8"/>
      <c r="B14" s="8"/>
      <c r="C14" s="8"/>
      <c r="D14" s="8"/>
      <c r="E14" s="8"/>
      <c r="F14" s="8"/>
      <c r="G14" s="8"/>
      <c r="H14" s="8"/>
      <c r="I14" s="8"/>
      <c r="J14" s="8"/>
      <c r="K14" s="1"/>
      <c r="L14" s="8"/>
      <c r="M14" s="8"/>
      <c r="N14" s="11" t="s">
        <v>1</v>
      </c>
      <c r="O14" s="1"/>
      <c r="P14" s="8"/>
      <c r="Q14" s="8"/>
      <c r="R14" s="8"/>
      <c r="S14" s="8"/>
      <c r="T14" s="8"/>
      <c r="U14" s="8"/>
      <c r="V14" s="8"/>
      <c r="W14" s="8"/>
      <c r="X14" s="8"/>
      <c r="Y14" s="8"/>
      <c r="Z14" s="8"/>
      <c r="AA14" s="8"/>
      <c r="AB14" s="8"/>
      <c r="AC14" s="8"/>
      <c r="AD14" s="8"/>
      <c r="AE14" s="8"/>
      <c r="AF14" s="8"/>
      <c r="AG14" s="8"/>
    </row>
    <row r="15" spans="1:33" ht="31.5" customHeight="1" thickBot="1">
      <c r="A15" s="12"/>
      <c r="B15" s="13" t="s">
        <v>2</v>
      </c>
      <c r="C15" s="14"/>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row>
    <row r="16" spans="1:33" ht="31.5" customHeight="1">
      <c r="A16" s="1"/>
      <c r="B16" s="178" t="s">
        <v>3</v>
      </c>
      <c r="C16" s="121"/>
      <c r="D16" s="179"/>
      <c r="E16" s="180"/>
      <c r="F16" s="180"/>
      <c r="G16" s="180"/>
      <c r="H16" s="180"/>
      <c r="I16" s="180"/>
      <c r="J16" s="180"/>
      <c r="K16" s="180"/>
      <c r="L16" s="180"/>
      <c r="M16" s="180"/>
      <c r="N16" s="180"/>
      <c r="O16" s="180"/>
      <c r="P16" s="180"/>
      <c r="Q16" s="180"/>
      <c r="R16" s="180"/>
      <c r="S16" s="180"/>
      <c r="T16" s="180"/>
      <c r="U16" s="180"/>
      <c r="V16" s="180"/>
      <c r="W16" s="180"/>
      <c r="X16" s="180"/>
      <c r="Y16" s="180"/>
      <c r="Z16" s="180"/>
      <c r="AA16" s="181"/>
      <c r="AB16" s="41"/>
      <c r="AC16" s="41"/>
      <c r="AD16" s="41"/>
      <c r="AE16" s="41"/>
      <c r="AF16" s="41"/>
      <c r="AG16" s="41"/>
    </row>
    <row r="17" spans="1:33" ht="31.5" customHeight="1">
      <c r="A17" s="1"/>
      <c r="B17" s="182" t="s">
        <v>36</v>
      </c>
      <c r="C17" s="183"/>
      <c r="D17" s="184"/>
      <c r="E17" s="185"/>
      <c r="F17" s="185"/>
      <c r="G17" s="185"/>
      <c r="H17" s="185"/>
      <c r="I17" s="185"/>
      <c r="J17" s="185"/>
      <c r="K17" s="185"/>
      <c r="L17" s="185"/>
      <c r="M17" s="185"/>
      <c r="N17" s="185"/>
      <c r="O17" s="185"/>
      <c r="P17" s="185"/>
      <c r="Q17" s="185"/>
      <c r="R17" s="185"/>
      <c r="S17" s="185"/>
      <c r="T17" s="185"/>
      <c r="U17" s="185"/>
      <c r="V17" s="185"/>
      <c r="W17" s="185"/>
      <c r="X17" s="185"/>
      <c r="Y17" s="185"/>
      <c r="Z17" s="185"/>
      <c r="AA17" s="186"/>
      <c r="AB17" s="42"/>
      <c r="AC17" s="42"/>
      <c r="AD17" s="42"/>
      <c r="AE17" s="42"/>
      <c r="AF17" s="42"/>
      <c r="AG17" s="42"/>
    </row>
    <row r="18" spans="1:33" ht="31.5" customHeight="1">
      <c r="A18" s="1"/>
      <c r="B18" s="119" t="s">
        <v>37</v>
      </c>
      <c r="C18" s="144"/>
      <c r="D18" s="161" t="s">
        <v>4</v>
      </c>
      <c r="E18" s="162"/>
      <c r="F18" s="162"/>
      <c r="G18" s="162"/>
      <c r="H18" s="162"/>
      <c r="I18" s="162"/>
      <c r="J18" s="162"/>
      <c r="K18" s="152"/>
      <c r="L18" s="150"/>
      <c r="M18" s="150"/>
      <c r="N18" s="150"/>
      <c r="O18" s="150"/>
      <c r="P18" s="150"/>
      <c r="Q18" s="150"/>
      <c r="R18" s="150"/>
      <c r="S18" s="150"/>
      <c r="T18" s="150"/>
      <c r="U18" s="150"/>
      <c r="V18" s="150"/>
      <c r="W18" s="150"/>
      <c r="X18" s="150"/>
      <c r="Y18" s="150"/>
      <c r="Z18" s="150"/>
      <c r="AA18" s="153"/>
      <c r="AB18" s="43"/>
      <c r="AC18" s="43"/>
      <c r="AD18" s="43"/>
      <c r="AE18" s="43"/>
      <c r="AF18" s="43"/>
      <c r="AG18" s="43"/>
    </row>
    <row r="19" spans="1:33" ht="31.5" customHeight="1">
      <c r="A19" s="1"/>
      <c r="B19" s="121" t="s">
        <v>5</v>
      </c>
      <c r="C19" s="122"/>
      <c r="D19" s="154" t="s">
        <v>6</v>
      </c>
      <c r="E19" s="160"/>
      <c r="F19" s="156"/>
      <c r="G19" s="157"/>
      <c r="H19" s="157"/>
      <c r="I19" s="157"/>
      <c r="J19" s="157"/>
      <c r="K19" s="157"/>
      <c r="L19" s="157"/>
      <c r="M19" s="157"/>
      <c r="N19" s="157"/>
      <c r="O19" s="158"/>
      <c r="P19" s="168" t="s">
        <v>3</v>
      </c>
      <c r="Q19" s="169"/>
      <c r="R19" s="170"/>
      <c r="S19" s="171"/>
      <c r="T19" s="171"/>
      <c r="U19" s="171"/>
      <c r="V19" s="171"/>
      <c r="W19" s="171"/>
      <c r="X19" s="171"/>
      <c r="Y19" s="171"/>
      <c r="Z19" s="171"/>
      <c r="AA19" s="172"/>
      <c r="AB19" s="44"/>
      <c r="AC19" s="44"/>
      <c r="AD19" s="44"/>
      <c r="AE19" s="44"/>
      <c r="AF19" s="44"/>
      <c r="AG19" s="44"/>
    </row>
    <row r="20" spans="1:33" ht="31.5" customHeight="1">
      <c r="A20" s="1"/>
      <c r="B20" s="123"/>
      <c r="C20" s="124"/>
      <c r="D20" s="163"/>
      <c r="E20" s="164"/>
      <c r="F20" s="165"/>
      <c r="G20" s="166"/>
      <c r="H20" s="166"/>
      <c r="I20" s="166"/>
      <c r="J20" s="166"/>
      <c r="K20" s="166"/>
      <c r="L20" s="166"/>
      <c r="M20" s="166"/>
      <c r="N20" s="166"/>
      <c r="O20" s="167"/>
      <c r="P20" s="173" t="s">
        <v>7</v>
      </c>
      <c r="Q20" s="174"/>
      <c r="R20" s="175"/>
      <c r="S20" s="176"/>
      <c r="T20" s="176"/>
      <c r="U20" s="176"/>
      <c r="V20" s="176"/>
      <c r="W20" s="176"/>
      <c r="X20" s="176"/>
      <c r="Y20" s="176"/>
      <c r="Z20" s="176"/>
      <c r="AA20" s="177"/>
      <c r="AB20" s="43"/>
      <c r="AC20" s="43"/>
      <c r="AD20" s="43"/>
      <c r="AE20" s="43"/>
      <c r="AF20" s="43"/>
      <c r="AG20" s="43"/>
    </row>
    <row r="21" spans="1:33" ht="31.5" customHeight="1">
      <c r="A21" s="1"/>
      <c r="B21" s="121" t="s">
        <v>8</v>
      </c>
      <c r="C21" s="122"/>
      <c r="D21" s="15"/>
      <c r="E21" s="16"/>
      <c r="F21" s="16"/>
      <c r="G21" s="16"/>
      <c r="H21" s="16"/>
      <c r="I21" s="147" t="s">
        <v>34</v>
      </c>
      <c r="J21" s="147"/>
      <c r="K21" s="147"/>
      <c r="L21" s="147"/>
      <c r="M21" s="147"/>
      <c r="N21" s="16"/>
      <c r="O21" s="147"/>
      <c r="P21" s="147"/>
      <c r="Q21" s="147"/>
      <c r="R21" s="147"/>
      <c r="S21" s="147"/>
      <c r="T21" s="147"/>
      <c r="U21" s="16"/>
      <c r="V21" s="148"/>
      <c r="W21" s="148"/>
      <c r="X21" s="148"/>
      <c r="Y21" s="148"/>
      <c r="Z21" s="148"/>
      <c r="AA21" s="149"/>
      <c r="AB21" s="5"/>
      <c r="AC21" s="5"/>
      <c r="AD21" s="5"/>
      <c r="AE21" s="5"/>
      <c r="AF21" s="5"/>
      <c r="AG21" s="5"/>
    </row>
    <row r="22" spans="1:33" ht="31.5" customHeight="1">
      <c r="A22" s="1"/>
      <c r="B22" s="123"/>
      <c r="C22" s="124"/>
      <c r="D22" s="22" t="s">
        <v>9</v>
      </c>
      <c r="E22" s="150" t="s">
        <v>10</v>
      </c>
      <c r="F22" s="150"/>
      <c r="G22" s="150"/>
      <c r="H22" s="150"/>
      <c r="I22" s="150"/>
      <c r="J22" s="151"/>
      <c r="K22" s="152"/>
      <c r="L22" s="150"/>
      <c r="M22" s="150"/>
      <c r="N22" s="150"/>
      <c r="O22" s="150"/>
      <c r="P22" s="150"/>
      <c r="Q22" s="150"/>
      <c r="R22" s="150"/>
      <c r="S22" s="150"/>
      <c r="T22" s="150"/>
      <c r="U22" s="150"/>
      <c r="V22" s="150"/>
      <c r="W22" s="150"/>
      <c r="X22" s="150"/>
      <c r="Y22" s="150"/>
      <c r="Z22" s="150"/>
      <c r="AA22" s="153"/>
      <c r="AB22" s="43"/>
      <c r="AC22" s="43"/>
      <c r="AD22" s="43"/>
      <c r="AE22" s="43"/>
      <c r="AF22" s="43"/>
      <c r="AG22" s="43"/>
    </row>
    <row r="23" spans="1:33" ht="31.5" customHeight="1">
      <c r="A23" s="1"/>
      <c r="B23" s="121" t="s">
        <v>11</v>
      </c>
      <c r="C23" s="122"/>
      <c r="D23" s="154" t="s">
        <v>12</v>
      </c>
      <c r="E23" s="155"/>
      <c r="F23" s="155"/>
      <c r="G23" s="156"/>
      <c r="H23" s="157"/>
      <c r="I23" s="157"/>
      <c r="J23" s="157"/>
      <c r="K23" s="157"/>
      <c r="L23" s="157"/>
      <c r="M23" s="157"/>
      <c r="N23" s="158"/>
      <c r="O23" s="159" t="s">
        <v>13</v>
      </c>
      <c r="P23" s="155"/>
      <c r="Q23" s="160"/>
      <c r="R23" s="152" t="s">
        <v>14</v>
      </c>
      <c r="S23" s="150"/>
      <c r="T23" s="150"/>
      <c r="U23" s="150"/>
      <c r="V23" s="150"/>
      <c r="W23" s="150"/>
      <c r="X23" s="150"/>
      <c r="Y23" s="150"/>
      <c r="Z23" s="150"/>
      <c r="AA23" s="153"/>
      <c r="AB23" s="43"/>
      <c r="AC23" s="43"/>
      <c r="AD23" s="43"/>
      <c r="AE23" s="43"/>
      <c r="AF23" s="43"/>
      <c r="AG23" s="43"/>
    </row>
    <row r="24" spans="1:33" ht="31.5" customHeight="1" thickBot="1">
      <c r="A24" s="1"/>
      <c r="B24" s="144" t="s">
        <v>15</v>
      </c>
      <c r="C24" s="145"/>
      <c r="D24" s="130"/>
      <c r="E24" s="131"/>
      <c r="F24" s="131"/>
      <c r="G24" s="131"/>
      <c r="H24" s="131"/>
      <c r="I24" s="131"/>
      <c r="J24" s="131"/>
      <c r="K24" s="131"/>
      <c r="L24" s="131"/>
      <c r="M24" s="131"/>
      <c r="N24" s="131"/>
      <c r="O24" s="131"/>
      <c r="P24" s="131"/>
      <c r="Q24" s="131"/>
      <c r="R24" s="131"/>
      <c r="S24" s="131"/>
      <c r="T24" s="131"/>
      <c r="U24" s="131"/>
      <c r="V24" s="131"/>
      <c r="W24" s="131"/>
      <c r="X24" s="131"/>
      <c r="Y24" s="131"/>
      <c r="Z24" s="131"/>
      <c r="AA24" s="146"/>
      <c r="AB24" s="40"/>
      <c r="AC24" s="40"/>
      <c r="AD24" s="40"/>
      <c r="AE24" s="40"/>
      <c r="AF24" s="40"/>
      <c r="AG24" s="40"/>
    </row>
    <row r="25" spans="1:33" ht="31.5" customHeight="1" thickBot="1">
      <c r="A25" s="1"/>
      <c r="B25" s="13" t="s">
        <v>17</v>
      </c>
      <c r="C25" s="12"/>
      <c r="D25" s="17"/>
      <c r="E25" s="17"/>
      <c r="F25" s="17"/>
      <c r="G25" s="17"/>
      <c r="H25" s="6"/>
      <c r="I25" s="6"/>
      <c r="J25" s="6"/>
      <c r="K25" s="6"/>
      <c r="L25" s="6"/>
      <c r="M25" s="6"/>
      <c r="N25" s="6"/>
      <c r="O25" s="6"/>
      <c r="P25" s="6"/>
      <c r="Q25" s="6"/>
      <c r="R25" s="6"/>
      <c r="S25" s="6"/>
      <c r="T25" s="6"/>
      <c r="U25" s="6"/>
      <c r="V25" s="6"/>
      <c r="W25" s="6"/>
      <c r="X25" s="6"/>
      <c r="Y25" s="6"/>
      <c r="Z25" s="6"/>
      <c r="AA25" s="1"/>
      <c r="AB25" s="1"/>
      <c r="AC25" s="1"/>
      <c r="AD25" s="1"/>
      <c r="AE25" s="1"/>
      <c r="AF25" s="1"/>
      <c r="AG25" s="1"/>
    </row>
    <row r="26" spans="1:33" ht="31.5" customHeight="1" thickBot="1">
      <c r="A26" s="1"/>
      <c r="B26" s="119" t="s">
        <v>18</v>
      </c>
      <c r="C26" s="120"/>
      <c r="D26" s="18"/>
      <c r="E26" s="19"/>
      <c r="F26" s="20"/>
      <c r="G26" s="21"/>
      <c r="H26" s="137" t="s">
        <v>19</v>
      </c>
      <c r="I26" s="138"/>
      <c r="J26" s="138"/>
      <c r="K26" s="139"/>
      <c r="L26" s="140"/>
      <c r="M26" s="141"/>
      <c r="N26" s="141"/>
      <c r="O26" s="141"/>
      <c r="P26" s="141"/>
      <c r="Q26" s="141"/>
      <c r="R26" s="141"/>
      <c r="S26" s="141"/>
      <c r="T26" s="141"/>
      <c r="U26" s="141"/>
      <c r="V26" s="142" t="s">
        <v>20</v>
      </c>
      <c r="W26" s="142"/>
      <c r="X26" s="142"/>
      <c r="Y26" s="142"/>
      <c r="Z26" s="142"/>
      <c r="AA26" s="143"/>
      <c r="AB26" s="45"/>
      <c r="AC26" s="45"/>
      <c r="AD26" s="45"/>
      <c r="AE26" s="45"/>
      <c r="AF26" s="45"/>
      <c r="AG26" s="45"/>
    </row>
    <row r="27" spans="1:33" ht="31.5" customHeight="1" thickBot="1">
      <c r="A27" s="1"/>
      <c r="B27" s="119" t="s">
        <v>21</v>
      </c>
      <c r="C27" s="120"/>
      <c r="D27" s="22"/>
      <c r="E27" s="23"/>
      <c r="F27" s="24"/>
      <c r="G27" s="48"/>
      <c r="H27" s="125" t="s">
        <v>22</v>
      </c>
      <c r="I27" s="126"/>
      <c r="J27" s="126"/>
      <c r="K27" s="127"/>
      <c r="L27" s="130"/>
      <c r="M27" s="131"/>
      <c r="N27" s="131"/>
      <c r="O27" s="131"/>
      <c r="P27" s="131"/>
      <c r="Q27" s="131"/>
      <c r="R27" s="131"/>
      <c r="S27" s="131"/>
      <c r="T27" s="131"/>
      <c r="U27" s="131"/>
      <c r="V27" s="132" t="s">
        <v>23</v>
      </c>
      <c r="W27" s="132"/>
      <c r="X27" s="132"/>
      <c r="Y27" s="132"/>
      <c r="Z27" s="132"/>
      <c r="AA27" s="133"/>
      <c r="AB27" s="45"/>
      <c r="AC27" s="45"/>
      <c r="AD27" s="45"/>
      <c r="AE27" s="45"/>
      <c r="AF27" s="45"/>
      <c r="AG27" s="45"/>
    </row>
    <row r="28" spans="1:33" ht="31.5" customHeight="1">
      <c r="A28" s="1"/>
      <c r="B28" s="119" t="s">
        <v>24</v>
      </c>
      <c r="C28" s="120"/>
      <c r="D28" s="134" t="s">
        <v>25</v>
      </c>
      <c r="E28" s="135"/>
      <c r="F28" s="135"/>
      <c r="G28" s="135"/>
      <c r="H28" s="135"/>
      <c r="I28" s="135"/>
      <c r="J28" s="136"/>
      <c r="K28" s="49"/>
      <c r="L28" s="47"/>
      <c r="M28" s="47"/>
      <c r="N28" s="47"/>
      <c r="O28" s="47"/>
      <c r="P28" s="47"/>
      <c r="Q28" s="47"/>
      <c r="R28" s="47"/>
      <c r="S28" s="47"/>
      <c r="T28" s="47"/>
      <c r="U28" s="47"/>
      <c r="V28" s="47"/>
      <c r="W28" s="47"/>
      <c r="X28" s="47"/>
      <c r="Y28" s="47"/>
      <c r="Z28" s="47"/>
      <c r="AA28" s="50"/>
      <c r="AB28" s="1"/>
      <c r="AC28" s="1"/>
      <c r="AD28" s="1"/>
      <c r="AE28" s="1"/>
      <c r="AF28" s="1"/>
      <c r="AG28" s="1"/>
    </row>
    <row r="29" spans="1:33" ht="31.5" customHeight="1" thickBot="1">
      <c r="A29" s="1"/>
      <c r="B29" s="119" t="s">
        <v>26</v>
      </c>
      <c r="C29" s="120"/>
      <c r="D29" s="22"/>
      <c r="E29" s="23"/>
      <c r="F29" s="25"/>
      <c r="G29" s="25"/>
      <c r="H29" s="25"/>
      <c r="I29" s="25"/>
      <c r="J29" s="26"/>
      <c r="K29" s="51"/>
      <c r="L29" s="52"/>
      <c r="M29" s="52"/>
      <c r="N29" s="52"/>
      <c r="O29" s="52"/>
      <c r="P29" s="52"/>
      <c r="Q29" s="52"/>
      <c r="R29" s="52"/>
      <c r="S29" s="47"/>
      <c r="T29" s="47"/>
      <c r="U29" s="47"/>
      <c r="V29" s="47"/>
      <c r="W29" s="47"/>
      <c r="X29" s="47"/>
      <c r="Y29" s="47"/>
      <c r="Z29" s="47"/>
      <c r="AA29" s="50"/>
      <c r="AB29" s="1"/>
      <c r="AC29" s="1"/>
      <c r="AD29" s="1"/>
      <c r="AE29" s="1"/>
      <c r="AF29" s="1"/>
      <c r="AG29" s="1"/>
    </row>
    <row r="30" spans="1:33" ht="31.5" customHeight="1">
      <c r="A30" s="1"/>
      <c r="B30" s="121" t="s">
        <v>27</v>
      </c>
      <c r="C30" s="122"/>
      <c r="D30" s="22"/>
      <c r="E30" s="23"/>
      <c r="F30" s="25"/>
      <c r="G30" s="25"/>
      <c r="H30" s="25"/>
      <c r="I30" s="25"/>
      <c r="J30" s="25"/>
      <c r="K30" s="27"/>
      <c r="L30" s="27"/>
      <c r="M30" s="27"/>
      <c r="N30" s="27"/>
      <c r="O30" s="27"/>
      <c r="P30" s="27"/>
      <c r="Q30" s="27"/>
      <c r="R30" s="28"/>
      <c r="S30" s="53"/>
      <c r="T30" s="40"/>
      <c r="U30" s="40"/>
      <c r="V30" s="40"/>
      <c r="W30" s="40"/>
      <c r="X30" s="40"/>
      <c r="Y30" s="40"/>
      <c r="Z30" s="40"/>
      <c r="AA30" s="40"/>
      <c r="AB30" s="4"/>
      <c r="AC30" s="4"/>
      <c r="AD30" s="4"/>
      <c r="AE30" s="4"/>
      <c r="AF30" s="4"/>
      <c r="AG30" s="4"/>
    </row>
    <row r="31" spans="1:33" ht="31.5" customHeight="1" thickBot="1">
      <c r="A31" s="1"/>
      <c r="B31" s="123"/>
      <c r="C31" s="124"/>
      <c r="D31" s="29"/>
      <c r="E31" s="30"/>
      <c r="F31" s="31"/>
      <c r="G31" s="31"/>
      <c r="H31" s="31"/>
      <c r="I31" s="31"/>
      <c r="J31" s="31"/>
      <c r="K31" s="31"/>
      <c r="L31" s="31"/>
      <c r="M31" s="31"/>
      <c r="N31" s="31"/>
      <c r="O31" s="31"/>
      <c r="P31" s="31"/>
      <c r="Q31" s="31"/>
      <c r="R31" s="32"/>
      <c r="S31" s="53"/>
      <c r="T31" s="40"/>
      <c r="U31" s="40"/>
      <c r="V31" s="40"/>
      <c r="W31" s="40"/>
      <c r="X31" s="40"/>
      <c r="Y31" s="40"/>
      <c r="Z31" s="40"/>
      <c r="AA31" s="40"/>
      <c r="AB31" s="4"/>
      <c r="AC31" s="4"/>
      <c r="AD31" s="4"/>
      <c r="AE31" s="4"/>
      <c r="AF31" s="4"/>
      <c r="AG31" s="4"/>
    </row>
    <row r="32" spans="1:33" ht="31.5" customHeight="1">
      <c r="A32" s="1"/>
      <c r="B32" s="13" t="s">
        <v>28</v>
      </c>
      <c r="C32" s="12"/>
      <c r="D32" s="6"/>
      <c r="E32" s="6"/>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row>
    <row r="33" spans="1:40" ht="31.5" customHeight="1" thickBot="1">
      <c r="A33" s="1"/>
      <c r="B33" s="13"/>
      <c r="C33" s="12"/>
      <c r="D33" s="6"/>
      <c r="E33" s="6"/>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J33" s="37" t="s">
        <v>57</v>
      </c>
      <c r="AK33" s="37">
        <v>476</v>
      </c>
      <c r="AM33" s="37" t="s">
        <v>57</v>
      </c>
      <c r="AN33" s="37" t="s">
        <v>58</v>
      </c>
    </row>
    <row r="34" spans="1:40" ht="31.5" customHeight="1">
      <c r="B34" s="128" t="s">
        <v>41</v>
      </c>
      <c r="C34" s="129"/>
      <c r="D34" s="129"/>
      <c r="E34" s="205" t="s">
        <v>45</v>
      </c>
      <c r="F34" s="205"/>
      <c r="G34" s="205"/>
      <c r="H34" s="205"/>
      <c r="I34" s="205"/>
      <c r="J34" s="205"/>
      <c r="K34" s="207"/>
      <c r="L34" s="205" t="s">
        <v>52</v>
      </c>
      <c r="M34" s="205"/>
      <c r="N34" s="205"/>
      <c r="O34" s="205"/>
      <c r="P34" s="205"/>
      <c r="Q34" s="205"/>
      <c r="R34" s="206"/>
      <c r="V34" s="3" t="str" cm="1">
        <f t="array" ref="V34">_xlfn.LET(_xlpm.start,12+ROWS(#REF!),_xlpm.v,IFERROR(INDEX(別紙!E:E,_xlfn.SEQUENCE(40,1,_xlpm.start,13)),0),_xlpm.s,SUM(_xlpm.v),IF(_xlpm.s=0,"",_xlpm.s))</f>
        <v/>
      </c>
      <c r="AJ34" s="37" t="s">
        <v>49</v>
      </c>
      <c r="AK34" s="37">
        <v>576</v>
      </c>
      <c r="AM34" s="37" t="s">
        <v>49</v>
      </c>
      <c r="AN34" s="37" t="s">
        <v>58</v>
      </c>
    </row>
    <row r="35" spans="1:40" ht="31.5" customHeight="1">
      <c r="B35" s="117" t="str">
        <f>別紙!B6</f>
        <v>　令和８年　月</v>
      </c>
      <c r="C35" s="118"/>
      <c r="D35" s="118"/>
      <c r="E35" s="200" t="str" cm="1">
        <f t="array" ref="E35">_xlfn.LET(_xlpm.start,5+ROWS($1:1),_xlpm.v,IFERROR(INDEX(別紙!E:E,_xlfn.SEQUENCE(40,1,_xlpm.start,13)),0),_xlpm.s,SUM(_xlpm.v),IF(_xlpm.s=0,"",_xlpm.s))</f>
        <v/>
      </c>
      <c r="F35" s="200"/>
      <c r="G35" s="200"/>
      <c r="H35" s="200"/>
      <c r="I35" s="200"/>
      <c r="J35" s="200"/>
      <c r="K35" s="201"/>
      <c r="L35" s="194" t="str" cm="1">
        <f t="array" ref="L35">_xlfn.LET(_xlpm.start,5+ROWS($1:1),_xlpm.v,IFERROR(INDEX(別紙!L:L,_xlfn.SEQUENCE(40,1,_xlpm.start,13)),0),_xlpm.s,SUM(_xlpm.v),IF(_xlpm.s=0,"",_xlpm.s))</f>
        <v/>
      </c>
      <c r="M35" s="195"/>
      <c r="N35" s="195"/>
      <c r="O35" s="195"/>
      <c r="P35" s="195"/>
      <c r="Q35" s="195"/>
      <c r="R35" s="196"/>
      <c r="V35" s="3" t="str" cm="1">
        <f t="array" ref="V35">_xlfn.LET(_xlpm.start,12+ROWS(#REF!),_xlpm.v,IFERROR(INDEX(別紙!E:E,_xlfn.SEQUENCE(40,1,_xlpm.start,13)),0),_xlpm.s,SUM(_xlpm.v),IF(_xlpm.s=0,"",_xlpm.s))</f>
        <v/>
      </c>
    </row>
    <row r="36" spans="1:40" ht="31.5" customHeight="1">
      <c r="B36" s="117" t="str">
        <f>別紙!B7</f>
        <v>　令和８年　月</v>
      </c>
      <c r="C36" s="118"/>
      <c r="D36" s="118"/>
      <c r="E36" s="200" t="str" cm="1">
        <f t="array" ref="E36">_xlfn.LET(_xlpm.start,5+ROWS($1:2),_xlpm.v,IFERROR(INDEX(別紙!E:E,_xlfn.SEQUENCE(40,1,_xlpm.start,13)),0),_xlpm.s,SUM(_xlpm.v),IF(_xlpm.s=0,"",_xlpm.s))</f>
        <v/>
      </c>
      <c r="F36" s="200"/>
      <c r="G36" s="200"/>
      <c r="H36" s="200"/>
      <c r="I36" s="200"/>
      <c r="J36" s="200"/>
      <c r="K36" s="201"/>
      <c r="L36" s="194" t="str" cm="1">
        <f t="array" ref="L36">_xlfn.LET(_xlpm.start,5+ROWS($1:2),_xlpm.v,IFERROR(INDEX(別紙!L:L,_xlfn.SEQUENCE(40,1,_xlpm.start,13)),0),_xlpm.s,SUM(_xlpm.v),IF(_xlpm.s=0,"",_xlpm.s))</f>
        <v/>
      </c>
      <c r="M36" s="195"/>
      <c r="N36" s="195"/>
      <c r="O36" s="195"/>
      <c r="P36" s="195"/>
      <c r="Q36" s="195"/>
      <c r="R36" s="196"/>
      <c r="V36" s="3" t="str" cm="1">
        <f t="array" ref="V36">_xlfn.LET(_xlpm.start,12+ROWS(#REF!),_xlpm.v,IFERROR(INDEX(別紙!E:E,_xlfn.SEQUENCE(40,1,_xlpm.start,13)),0),_xlpm.s,SUM(_xlpm.v),IF(_xlpm.s=0,"",_xlpm.s))</f>
        <v/>
      </c>
    </row>
    <row r="37" spans="1:40" ht="31.5" customHeight="1">
      <c r="B37" s="117" t="str">
        <f>別紙!B8</f>
        <v>　令和８年　月</v>
      </c>
      <c r="C37" s="118"/>
      <c r="D37" s="118"/>
      <c r="E37" s="200" t="str" cm="1">
        <f t="array" ref="E37">_xlfn.LET(_xlpm.start,5+ROWS($1:3),_xlpm.v,IFERROR(INDEX(別紙!E:E,_xlfn.SEQUENCE(40,1,_xlpm.start,13)),0),_xlpm.s,SUM(_xlpm.v),IF(_xlpm.s=0,"",_xlpm.s))</f>
        <v/>
      </c>
      <c r="F37" s="200"/>
      <c r="G37" s="200"/>
      <c r="H37" s="200"/>
      <c r="I37" s="200"/>
      <c r="J37" s="200"/>
      <c r="K37" s="201"/>
      <c r="L37" s="194" t="str" cm="1">
        <f t="array" ref="L37">_xlfn.LET(_xlpm.start,5+ROWS($1:3),_xlpm.v,IFERROR(INDEX(別紙!L:L,_xlfn.SEQUENCE(40,1,_xlpm.start,13)),0),_xlpm.s,SUM(_xlpm.v),IF(_xlpm.s=0,"",_xlpm.s))</f>
        <v/>
      </c>
      <c r="M37" s="195"/>
      <c r="N37" s="195"/>
      <c r="O37" s="195"/>
      <c r="P37" s="195"/>
      <c r="Q37" s="195"/>
      <c r="R37" s="196"/>
    </row>
    <row r="38" spans="1:40" ht="31.5" customHeight="1">
      <c r="B38" s="117" t="str">
        <f>別紙!B9</f>
        <v>　令和８年　月</v>
      </c>
      <c r="C38" s="118"/>
      <c r="D38" s="118"/>
      <c r="E38" s="200" t="str" cm="1">
        <f t="array" ref="E38">_xlfn.LET(_xlpm.start,5+ROWS($1:4),_xlpm.v,IFERROR(INDEX(別紙!E:E,_xlfn.SEQUENCE(40,1,_xlpm.start,13)),0),_xlpm.s,SUM(_xlpm.v),IF(_xlpm.s=0,"",_xlpm.s))</f>
        <v/>
      </c>
      <c r="F38" s="200"/>
      <c r="G38" s="200"/>
      <c r="H38" s="200"/>
      <c r="I38" s="200"/>
      <c r="J38" s="200"/>
      <c r="K38" s="201"/>
      <c r="L38" s="194" t="str" cm="1">
        <f t="array" ref="L38">_xlfn.LET(_xlpm.start,5+ROWS($1:4),_xlpm.v,IFERROR(INDEX(別紙!L:L,_xlfn.SEQUENCE(40,1,_xlpm.start,13)),0),_xlpm.s,SUM(_xlpm.v),IF(_xlpm.s=0,"",_xlpm.s))</f>
        <v/>
      </c>
      <c r="M38" s="195"/>
      <c r="N38" s="195"/>
      <c r="O38" s="195"/>
      <c r="P38" s="195"/>
      <c r="Q38" s="195"/>
      <c r="R38" s="196"/>
    </row>
    <row r="39" spans="1:40" ht="31.5" customHeight="1">
      <c r="B39" s="117" t="str">
        <f>別紙!B10</f>
        <v>　令和８年　月</v>
      </c>
      <c r="C39" s="118"/>
      <c r="D39" s="118"/>
      <c r="E39" s="200" t="str" cm="1">
        <f t="array" ref="E39">_xlfn.LET(_xlpm.start,5+ROWS($1:5),_xlpm.v,IFERROR(INDEX(別紙!E:E,_xlfn.SEQUENCE(40,1,_xlpm.start,13)),0),_xlpm.s,SUM(_xlpm.v),IF(_xlpm.s=0,"",_xlpm.s))</f>
        <v/>
      </c>
      <c r="F39" s="200"/>
      <c r="G39" s="200"/>
      <c r="H39" s="200"/>
      <c r="I39" s="200"/>
      <c r="J39" s="200"/>
      <c r="K39" s="201"/>
      <c r="L39" s="194" t="str" cm="1">
        <f t="array" ref="L39">_xlfn.LET(_xlpm.start,5+ROWS($1:5),_xlpm.v,IFERROR(INDEX(別紙!L:L,_xlfn.SEQUENCE(40,1,_xlpm.start,13)),0),_xlpm.s,SUM(_xlpm.v),IF(_xlpm.s=0,"",_xlpm.s))</f>
        <v/>
      </c>
      <c r="M39" s="195"/>
      <c r="N39" s="195"/>
      <c r="O39" s="195"/>
      <c r="P39" s="195"/>
      <c r="Q39" s="195"/>
      <c r="R39" s="196"/>
    </row>
    <row r="40" spans="1:40" ht="31.5" customHeight="1">
      <c r="B40" s="117" t="str">
        <f>別紙!B11</f>
        <v>　令和８年　月</v>
      </c>
      <c r="C40" s="118"/>
      <c r="D40" s="118"/>
      <c r="E40" s="200" t="str" cm="1">
        <f t="array" ref="E40">_xlfn.LET(_xlpm.start,5+ROWS($1:6),_xlpm.v,IFERROR(INDEX(別紙!E:E,_xlfn.SEQUENCE(40,1,_xlpm.start,13)),0),_xlpm.s,SUM(_xlpm.v),IF(_xlpm.s=0,"",_xlpm.s))</f>
        <v/>
      </c>
      <c r="F40" s="200"/>
      <c r="G40" s="200"/>
      <c r="H40" s="200"/>
      <c r="I40" s="200"/>
      <c r="J40" s="200"/>
      <c r="K40" s="201"/>
      <c r="L40" s="194" t="str" cm="1">
        <f t="array" ref="L40">_xlfn.LET(_xlpm.start,5+ROWS($1:6),_xlpm.v,IFERROR(INDEX(別紙!L:L,_xlfn.SEQUENCE(40,1,_xlpm.start,13)),0),_xlpm.s,SUM(_xlpm.v),IF(_xlpm.s=0,"",_xlpm.s))</f>
        <v/>
      </c>
      <c r="M40" s="195"/>
      <c r="N40" s="195"/>
      <c r="O40" s="195"/>
      <c r="P40" s="195"/>
      <c r="Q40" s="195"/>
      <c r="R40" s="196"/>
    </row>
    <row r="41" spans="1:40" ht="31.5" customHeight="1" thickBot="1">
      <c r="B41" s="114" t="s">
        <v>39</v>
      </c>
      <c r="C41" s="115"/>
      <c r="D41" s="116"/>
      <c r="E41" s="202" t="str">
        <f>IF(COUNT(E35:K40)&gt;0, SUM(E35:K40), "")</f>
        <v/>
      </c>
      <c r="F41" s="203"/>
      <c r="G41" s="203"/>
      <c r="H41" s="203"/>
      <c r="I41" s="203"/>
      <c r="J41" s="203"/>
      <c r="K41" s="204"/>
      <c r="L41" s="197" t="str">
        <f>IF(COUNT(L35:R40)&gt;0, SUM(L35:R40), "")</f>
        <v/>
      </c>
      <c r="M41" s="198"/>
      <c r="N41" s="198"/>
      <c r="O41" s="198"/>
      <c r="P41" s="198"/>
      <c r="Q41" s="198"/>
      <c r="R41" s="199"/>
    </row>
    <row r="42" spans="1:40" ht="31.5" customHeight="1">
      <c r="L42" s="6"/>
    </row>
    <row r="43" spans="1:40" ht="12.75" customHeight="1">
      <c r="B43" s="4"/>
      <c r="C43" s="4"/>
      <c r="D43" s="4"/>
      <c r="E43" s="36"/>
      <c r="F43" s="36"/>
      <c r="G43" s="36"/>
      <c r="H43" s="36"/>
      <c r="I43" s="36"/>
      <c r="J43" s="36"/>
      <c r="K43" s="36"/>
    </row>
    <row r="44" spans="1:40" ht="18" customHeight="1" thickBot="1"/>
    <row r="45" spans="1:40" ht="31.5" customHeight="1" thickBot="1">
      <c r="B45" s="33" t="s">
        <v>42</v>
      </c>
      <c r="C45" s="34"/>
      <c r="D45" s="34"/>
      <c r="E45" s="34"/>
      <c r="F45" s="34"/>
      <c r="G45" s="34"/>
      <c r="H45" s="34"/>
      <c r="I45" s="34"/>
      <c r="J45" s="34"/>
      <c r="K45" s="34"/>
      <c r="L45" s="34"/>
      <c r="M45" s="34"/>
      <c r="N45" s="34"/>
      <c r="O45" s="34"/>
      <c r="P45" s="34"/>
      <c r="Q45" s="34"/>
      <c r="R45" s="34"/>
      <c r="S45" s="34"/>
      <c r="T45" s="34"/>
      <c r="U45" s="35"/>
      <c r="V45" s="190" t="str" cm="1">
        <f t="array" ref="V45">_xlfn.LET(_xlpm.start,12+ROWS($1:1),_xlpm.v,IFERROR(INDEX(別紙!E:E,_xlfn.SEQUENCE(40,1,_xlpm.start,13)),0),_xlpm.s,SUM(_xlpm.v),IF(_xlpm.s=0,"",_xlpm.s))</f>
        <v/>
      </c>
      <c r="W45" s="191"/>
      <c r="X45" s="191"/>
      <c r="Y45" s="191"/>
      <c r="Z45" s="192" t="s">
        <v>16</v>
      </c>
      <c r="AA45" s="193"/>
      <c r="AB45" s="46"/>
      <c r="AC45" s="46"/>
      <c r="AD45" s="46"/>
      <c r="AE45" s="46"/>
      <c r="AF45" s="46"/>
      <c r="AG45" s="46"/>
    </row>
    <row r="46" spans="1:40" ht="31.5" customHeight="1" thickBot="1">
      <c r="V46" s="6" t="s">
        <v>40</v>
      </c>
    </row>
    <row r="47" spans="1:40" ht="23" thickBot="1">
      <c r="B47" s="33" t="s">
        <v>46</v>
      </c>
      <c r="C47" s="34"/>
      <c r="D47" s="34"/>
      <c r="E47" s="34"/>
      <c r="F47" s="34"/>
      <c r="G47" s="34"/>
      <c r="H47" s="34"/>
      <c r="I47" s="34"/>
      <c r="J47" s="34"/>
      <c r="K47" s="34"/>
      <c r="L47" s="34"/>
      <c r="M47" s="34"/>
      <c r="N47" s="34"/>
      <c r="O47" s="34"/>
      <c r="P47" s="34"/>
      <c r="Q47" s="34"/>
      <c r="R47" s="34"/>
      <c r="S47" s="34"/>
      <c r="T47" s="34"/>
      <c r="U47" s="35"/>
      <c r="V47" s="190" t="str" cm="1">
        <f t="array" ref="V47">_xlfn.LET(_xlpm.start,12+ROWS($1:1),_xlpm.v,IFERROR(INDEX(別紙!L:L,_xlfn.SEQUENCE(40,1,_xlpm.start,13)),0),_xlpm.s,SUM(_xlpm.v),IF(_xlpm.s=0,"",_xlpm.s))</f>
        <v/>
      </c>
      <c r="W47" s="191"/>
      <c r="X47" s="191"/>
      <c r="Y47" s="191"/>
      <c r="Z47" s="192" t="s">
        <v>16</v>
      </c>
      <c r="AA47" s="193"/>
      <c r="AB47" s="46"/>
      <c r="AC47" s="46"/>
      <c r="AD47" s="46"/>
      <c r="AE47" s="46"/>
      <c r="AF47" s="46"/>
      <c r="AG47" s="46"/>
    </row>
    <row r="48" spans="1:40" ht="23" thickBot="1">
      <c r="V48" s="6" t="s">
        <v>40</v>
      </c>
    </row>
    <row r="49" spans="2:33" ht="23" thickBot="1">
      <c r="B49" s="33" t="s">
        <v>44</v>
      </c>
      <c r="C49" s="34"/>
      <c r="D49" s="34"/>
      <c r="E49" s="34"/>
      <c r="F49" s="34"/>
      <c r="G49" s="34"/>
      <c r="H49" s="34"/>
      <c r="I49" s="34"/>
      <c r="J49" s="34"/>
      <c r="K49" s="34"/>
      <c r="L49" s="34"/>
      <c r="M49" s="34"/>
      <c r="N49" s="34"/>
      <c r="O49" s="34"/>
      <c r="P49" s="34"/>
      <c r="Q49" s="34"/>
      <c r="R49" s="34"/>
      <c r="S49" s="34"/>
      <c r="T49" s="34"/>
      <c r="U49" s="35"/>
      <c r="V49" s="190" t="str">
        <f>IF(COUNT(V45,V47)&gt;0, IFERROR(VALUE(V45),0)+IFERROR(VALUE(V47),0), "")</f>
        <v/>
      </c>
      <c r="W49" s="191"/>
      <c r="X49" s="191"/>
      <c r="Y49" s="191"/>
      <c r="Z49" s="192" t="s">
        <v>16</v>
      </c>
      <c r="AA49" s="193"/>
      <c r="AB49" s="46"/>
      <c r="AC49" s="46"/>
      <c r="AD49" s="46"/>
      <c r="AE49" s="46"/>
      <c r="AF49" s="46"/>
      <c r="AG49" s="46"/>
    </row>
  </sheetData>
  <sheetProtection sheet="1" selectLockedCells="1"/>
  <mergeCells count="71">
    <mergeCell ref="E40:K40"/>
    <mergeCell ref="E41:K41"/>
    <mergeCell ref="L34:R34"/>
    <mergeCell ref="L35:R35"/>
    <mergeCell ref="L36:R36"/>
    <mergeCell ref="L37:R37"/>
    <mergeCell ref="L38:R38"/>
    <mergeCell ref="L39:R39"/>
    <mergeCell ref="E34:K34"/>
    <mergeCell ref="E35:K35"/>
    <mergeCell ref="E36:K36"/>
    <mergeCell ref="E37:K37"/>
    <mergeCell ref="E38:K38"/>
    <mergeCell ref="E39:K39"/>
    <mergeCell ref="V49:Y49"/>
    <mergeCell ref="Z49:AA49"/>
    <mergeCell ref="L40:R40"/>
    <mergeCell ref="L41:R41"/>
    <mergeCell ref="V47:Y47"/>
    <mergeCell ref="Z47:AA47"/>
    <mergeCell ref="V45:Y45"/>
    <mergeCell ref="Z45:AA45"/>
    <mergeCell ref="B16:C16"/>
    <mergeCell ref="D16:AA16"/>
    <mergeCell ref="B17:C17"/>
    <mergeCell ref="D17:AA17"/>
    <mergeCell ref="A2:AA2"/>
    <mergeCell ref="S4:AA4"/>
    <mergeCell ref="B18:C18"/>
    <mergeCell ref="D18:J18"/>
    <mergeCell ref="K18:AA18"/>
    <mergeCell ref="B19:C20"/>
    <mergeCell ref="D19:E20"/>
    <mergeCell ref="F19:O20"/>
    <mergeCell ref="P19:Q19"/>
    <mergeCell ref="R19:AA19"/>
    <mergeCell ref="P20:Q20"/>
    <mergeCell ref="R20:AA20"/>
    <mergeCell ref="B24:C24"/>
    <mergeCell ref="D24:AA24"/>
    <mergeCell ref="B21:C22"/>
    <mergeCell ref="I21:M21"/>
    <mergeCell ref="O21:T21"/>
    <mergeCell ref="V21:AA21"/>
    <mergeCell ref="E22:J22"/>
    <mergeCell ref="K22:AA22"/>
    <mergeCell ref="B23:C23"/>
    <mergeCell ref="D23:F23"/>
    <mergeCell ref="G23:N23"/>
    <mergeCell ref="O23:Q23"/>
    <mergeCell ref="R23:AA23"/>
    <mergeCell ref="L27:U27"/>
    <mergeCell ref="V27:AA27"/>
    <mergeCell ref="B28:C28"/>
    <mergeCell ref="D28:J28"/>
    <mergeCell ref="B26:C26"/>
    <mergeCell ref="H26:K26"/>
    <mergeCell ref="L26:U26"/>
    <mergeCell ref="V26:AA26"/>
    <mergeCell ref="B36:D36"/>
    <mergeCell ref="B29:C29"/>
    <mergeCell ref="B30:C31"/>
    <mergeCell ref="B27:C27"/>
    <mergeCell ref="H27:K27"/>
    <mergeCell ref="B35:D35"/>
    <mergeCell ref="B34:D34"/>
    <mergeCell ref="B41:D41"/>
    <mergeCell ref="B40:D40"/>
    <mergeCell ref="B39:D39"/>
    <mergeCell ref="B38:D38"/>
    <mergeCell ref="B37:D37"/>
  </mergeCells>
  <phoneticPr fontId="2"/>
  <pageMargins left="0.7" right="0.7" top="0.75" bottom="0.75" header="0.3" footer="0.3"/>
  <pageSetup paperSize="9" scale="4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8" r:id="rId4" name="Check Box 6">
              <controlPr defaultSize="0" autoFill="0" autoLine="0" autoPict="0">
                <anchor moveWithCells="1">
                  <from>
                    <xdr:col>7</xdr:col>
                    <xdr:colOff>152400</xdr:colOff>
                    <xdr:row>20</xdr:row>
                    <xdr:rowOff>88900</xdr:rowOff>
                  </from>
                  <to>
                    <xdr:col>9</xdr:col>
                    <xdr:colOff>165100</xdr:colOff>
                    <xdr:row>20</xdr:row>
                    <xdr:rowOff>317500</xdr:rowOff>
                  </to>
                </anchor>
              </controlPr>
            </control>
          </mc:Choice>
        </mc:AlternateContent>
        <mc:AlternateContent xmlns:mc="http://schemas.openxmlformats.org/markup-compatibility/2006">
          <mc:Choice Requires="x14">
            <control shapeId="3085" r:id="rId5" name="Check Box 13">
              <controlPr defaultSize="0" autoFill="0" autoLine="0" autoPict="0">
                <anchor moveWithCells="1">
                  <from>
                    <xdr:col>20</xdr:col>
                    <xdr:colOff>247650</xdr:colOff>
                    <xdr:row>25</xdr:row>
                    <xdr:rowOff>76200</xdr:rowOff>
                  </from>
                  <to>
                    <xdr:col>21</xdr:col>
                    <xdr:colOff>698500</xdr:colOff>
                    <xdr:row>25</xdr:row>
                    <xdr:rowOff>355600</xdr:rowOff>
                  </to>
                </anchor>
              </controlPr>
            </control>
          </mc:Choice>
        </mc:AlternateContent>
        <mc:AlternateContent xmlns:mc="http://schemas.openxmlformats.org/markup-compatibility/2006">
          <mc:Choice Requires="x14">
            <control shapeId="3086" r:id="rId6" name="Check Box 14">
              <controlPr defaultSize="0" autoFill="0" autoLine="0" autoPict="0">
                <anchor moveWithCells="1">
                  <from>
                    <xdr:col>21</xdr:col>
                    <xdr:colOff>717550</xdr:colOff>
                    <xdr:row>25</xdr:row>
                    <xdr:rowOff>76200</xdr:rowOff>
                  </from>
                  <to>
                    <xdr:col>23</xdr:col>
                    <xdr:colOff>31750</xdr:colOff>
                    <xdr:row>25</xdr:row>
                    <xdr:rowOff>336550</xdr:rowOff>
                  </to>
                </anchor>
              </controlPr>
            </control>
          </mc:Choice>
        </mc:AlternateContent>
        <mc:AlternateContent xmlns:mc="http://schemas.openxmlformats.org/markup-compatibility/2006">
          <mc:Choice Requires="x14">
            <control shapeId="3087" r:id="rId7" name="Check Box 15">
              <controlPr defaultSize="0" autoFill="0" autoLine="0" autoPict="0">
                <anchor moveWithCells="1">
                  <from>
                    <xdr:col>23</xdr:col>
                    <xdr:colOff>31750</xdr:colOff>
                    <xdr:row>25</xdr:row>
                    <xdr:rowOff>76200</xdr:rowOff>
                  </from>
                  <to>
                    <xdr:col>24</xdr:col>
                    <xdr:colOff>241300</xdr:colOff>
                    <xdr:row>25</xdr:row>
                    <xdr:rowOff>336550</xdr:rowOff>
                  </to>
                </anchor>
              </controlPr>
            </control>
          </mc:Choice>
        </mc:AlternateContent>
        <mc:AlternateContent xmlns:mc="http://schemas.openxmlformats.org/markup-compatibility/2006">
          <mc:Choice Requires="x14">
            <control shapeId="3088" r:id="rId8" name="Check Box 16">
              <controlPr defaultSize="0" autoFill="0" autoLine="0" autoPict="0">
                <anchor moveWithCells="1">
                  <from>
                    <xdr:col>24</xdr:col>
                    <xdr:colOff>247650</xdr:colOff>
                    <xdr:row>25</xdr:row>
                    <xdr:rowOff>76200</xdr:rowOff>
                  </from>
                  <to>
                    <xdr:col>25</xdr:col>
                    <xdr:colOff>457200</xdr:colOff>
                    <xdr:row>25</xdr:row>
                    <xdr:rowOff>336550</xdr:rowOff>
                  </to>
                </anchor>
              </controlPr>
            </control>
          </mc:Choice>
        </mc:AlternateContent>
        <mc:AlternateContent xmlns:mc="http://schemas.openxmlformats.org/markup-compatibility/2006">
          <mc:Choice Requires="x14">
            <control shapeId="3089" r:id="rId9" name="Check Box 17">
              <controlPr defaultSize="0" autoFill="0" autoLine="0" autoPict="0">
                <anchor moveWithCells="1">
                  <from>
                    <xdr:col>20</xdr:col>
                    <xdr:colOff>247650</xdr:colOff>
                    <xdr:row>26</xdr:row>
                    <xdr:rowOff>95250</xdr:rowOff>
                  </from>
                  <to>
                    <xdr:col>21</xdr:col>
                    <xdr:colOff>698500</xdr:colOff>
                    <xdr:row>26</xdr:row>
                    <xdr:rowOff>361950</xdr:rowOff>
                  </to>
                </anchor>
              </controlPr>
            </control>
          </mc:Choice>
        </mc:AlternateContent>
        <mc:AlternateContent xmlns:mc="http://schemas.openxmlformats.org/markup-compatibility/2006">
          <mc:Choice Requires="x14">
            <control shapeId="3090" r:id="rId10" name="Check Box 18">
              <controlPr defaultSize="0" autoFill="0" autoLine="0" autoPict="0">
                <anchor moveWithCells="1">
                  <from>
                    <xdr:col>21</xdr:col>
                    <xdr:colOff>717550</xdr:colOff>
                    <xdr:row>26</xdr:row>
                    <xdr:rowOff>76200</xdr:rowOff>
                  </from>
                  <to>
                    <xdr:col>23</xdr:col>
                    <xdr:colOff>31750</xdr:colOff>
                    <xdr:row>26</xdr:row>
                    <xdr:rowOff>336550</xdr:rowOff>
                  </to>
                </anchor>
              </controlPr>
            </control>
          </mc:Choice>
        </mc:AlternateContent>
        <mc:AlternateContent xmlns:mc="http://schemas.openxmlformats.org/markup-compatibility/2006">
          <mc:Choice Requires="x14">
            <control shapeId="3091" r:id="rId11" name="Check Box 19">
              <controlPr defaultSize="0" autoFill="0" autoLine="0" autoPict="0">
                <anchor moveWithCells="1">
                  <from>
                    <xdr:col>23</xdr:col>
                    <xdr:colOff>31750</xdr:colOff>
                    <xdr:row>26</xdr:row>
                    <xdr:rowOff>76200</xdr:rowOff>
                  </from>
                  <to>
                    <xdr:col>24</xdr:col>
                    <xdr:colOff>241300</xdr:colOff>
                    <xdr:row>26</xdr:row>
                    <xdr:rowOff>317500</xdr:rowOff>
                  </to>
                </anchor>
              </controlPr>
            </control>
          </mc:Choice>
        </mc:AlternateContent>
        <mc:AlternateContent xmlns:mc="http://schemas.openxmlformats.org/markup-compatibility/2006">
          <mc:Choice Requires="x14">
            <control shapeId="3092" r:id="rId12" name="Check Box 20">
              <controlPr defaultSize="0" autoFill="0" autoLine="0" autoPict="0">
                <anchor moveWithCells="1">
                  <from>
                    <xdr:col>24</xdr:col>
                    <xdr:colOff>260350</xdr:colOff>
                    <xdr:row>26</xdr:row>
                    <xdr:rowOff>69850</xdr:rowOff>
                  </from>
                  <to>
                    <xdr:col>25</xdr:col>
                    <xdr:colOff>457200</xdr:colOff>
                    <xdr:row>26</xdr:row>
                    <xdr:rowOff>317500</xdr:rowOff>
                  </to>
                </anchor>
              </controlPr>
            </control>
          </mc:Choice>
        </mc:AlternateContent>
        <mc:AlternateContent xmlns:mc="http://schemas.openxmlformats.org/markup-compatibility/2006">
          <mc:Choice Requires="x14">
            <control shapeId="3093" r:id="rId13" name="Check Box 21">
              <controlPr defaultSize="0" autoFill="0" autoLine="0" autoPict="0">
                <anchor moveWithCells="1">
                  <from>
                    <xdr:col>3</xdr:col>
                    <xdr:colOff>342900</xdr:colOff>
                    <xdr:row>27</xdr:row>
                    <xdr:rowOff>69850</xdr:rowOff>
                  </from>
                  <to>
                    <xdr:col>5</xdr:col>
                    <xdr:colOff>266700</xdr:colOff>
                    <xdr:row>27</xdr:row>
                    <xdr:rowOff>317500</xdr:rowOff>
                  </to>
                </anchor>
              </controlPr>
            </control>
          </mc:Choice>
        </mc:AlternateContent>
        <mc:AlternateContent xmlns:mc="http://schemas.openxmlformats.org/markup-compatibility/2006">
          <mc:Choice Requires="x14">
            <control shapeId="3094" r:id="rId14" name="Check Box 22">
              <controlPr defaultSize="0" autoFill="0" autoLine="0" autoPict="0">
                <anchor moveWithCells="1">
                  <from>
                    <xdr:col>6</xdr:col>
                    <xdr:colOff>127000</xdr:colOff>
                    <xdr:row>27</xdr:row>
                    <xdr:rowOff>95250</xdr:rowOff>
                  </from>
                  <to>
                    <xdr:col>8</xdr:col>
                    <xdr:colOff>127000</xdr:colOff>
                    <xdr:row>27</xdr:row>
                    <xdr:rowOff>336550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B3F22-0CA9-4E1D-AFA1-1048CFC26D1F}">
  <sheetPr>
    <tabColor rgb="FFFF0000"/>
  </sheetPr>
  <dimension ref="A1:BE522"/>
  <sheetViews>
    <sheetView view="pageBreakPreview" zoomScale="55" zoomScaleNormal="85" zoomScaleSheetLayoutView="55" workbookViewId="0">
      <selection activeCell="E3" sqref="E3:R3"/>
    </sheetView>
  </sheetViews>
  <sheetFormatPr defaultColWidth="9" defaultRowHeight="22.5" outlineLevelRow="1"/>
  <cols>
    <col min="1" max="1" width="4.58203125" style="3" customWidth="1"/>
    <col min="2" max="2" width="7.58203125" style="57" customWidth="1"/>
    <col min="3" max="3" width="7.25" style="57" customWidth="1"/>
    <col min="4" max="4" width="5.5" style="57" customWidth="1"/>
    <col min="5" max="10" width="4.5" style="3" customWidth="1"/>
    <col min="11" max="11" width="9.25" style="3" customWidth="1"/>
    <col min="12" max="18" width="4.5" style="3" customWidth="1"/>
    <col min="19" max="19" width="4.58203125" style="3" customWidth="1"/>
    <col min="20" max="21" width="3.25" style="3" customWidth="1"/>
    <col min="22" max="22" width="27.83203125" style="3" bestFit="1" customWidth="1"/>
    <col min="23" max="24" width="6.5" style="3" customWidth="1"/>
    <col min="25" max="25" width="7.83203125" style="3" customWidth="1"/>
    <col min="26" max="26" width="6.5" style="3" customWidth="1"/>
    <col min="27" max="27" width="4.58203125" style="3" customWidth="1"/>
    <col min="28" max="28" width="9" style="3"/>
    <col min="29" max="29" width="14.75" style="3" customWidth="1"/>
    <col min="30" max="30" width="19.75" style="3" bestFit="1" customWidth="1"/>
    <col min="31" max="33" width="10.75" style="3" customWidth="1"/>
    <col min="34" max="34" width="47" style="3" customWidth="1"/>
    <col min="35" max="49" width="9" style="3"/>
    <col min="50" max="50" width="154" style="3" customWidth="1"/>
    <col min="51" max="51" width="9" style="3"/>
    <col min="52" max="52" width="17" style="3" customWidth="1"/>
    <col min="53" max="53" width="19.75" style="3" bestFit="1" customWidth="1"/>
    <col min="54" max="54" width="9" style="3"/>
    <col min="55" max="55" width="17" style="3" bestFit="1" customWidth="1"/>
    <col min="56" max="56" width="19.75" style="3" bestFit="1" customWidth="1"/>
    <col min="57" max="57" width="17" style="3" bestFit="1" customWidth="1"/>
    <col min="58" max="16384" width="9" style="3"/>
  </cols>
  <sheetData>
    <row r="1" spans="1:57" ht="31.5" customHeight="1">
      <c r="A1" s="1"/>
      <c r="B1" s="55" t="s">
        <v>54</v>
      </c>
      <c r="C1" s="56"/>
      <c r="D1" s="56"/>
      <c r="E1" s="1"/>
      <c r="F1" s="1"/>
      <c r="G1" s="1"/>
      <c r="H1" s="1"/>
      <c r="I1" s="1"/>
      <c r="J1" s="1"/>
      <c r="K1" s="1"/>
      <c r="L1" s="1"/>
      <c r="M1" s="1"/>
      <c r="N1" s="1"/>
      <c r="O1" s="1"/>
      <c r="P1" s="1"/>
      <c r="Q1" s="1"/>
      <c r="R1" s="1"/>
      <c r="S1" s="1"/>
      <c r="T1" s="1"/>
      <c r="U1" s="1"/>
      <c r="V1" s="1"/>
      <c r="W1" s="1"/>
      <c r="X1" s="1"/>
      <c r="Y1" s="1"/>
      <c r="Z1" s="1"/>
      <c r="AA1" s="1"/>
    </row>
    <row r="2" spans="1:57" ht="31.5" customHeight="1" thickBot="1">
      <c r="A2" s="113" t="s">
        <v>55</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row>
    <row r="3" spans="1:57" ht="31.5" customHeight="1" thickBot="1">
      <c r="A3" s="4"/>
      <c r="B3" s="92" t="s">
        <v>71</v>
      </c>
      <c r="C3" s="93"/>
      <c r="D3" s="93"/>
      <c r="E3" s="94"/>
      <c r="F3" s="94"/>
      <c r="G3" s="94"/>
      <c r="H3" s="94"/>
      <c r="I3" s="94"/>
      <c r="J3" s="94"/>
      <c r="K3" s="94"/>
      <c r="L3" s="94"/>
      <c r="M3" s="94"/>
      <c r="N3" s="94"/>
      <c r="O3" s="94"/>
      <c r="P3" s="94"/>
      <c r="Q3" s="94"/>
      <c r="R3" s="95"/>
      <c r="S3" s="4"/>
      <c r="T3" s="4"/>
      <c r="U3" s="4"/>
      <c r="V3" s="60" t="s">
        <v>72</v>
      </c>
      <c r="W3" s="96" t="str">
        <f>IF(E3=AZ4,BA4,IF(E3=AZ5,BA5,IF(E3=AZ6,BA6,IF(E3=AZ7,BA7,""))))</f>
        <v/>
      </c>
      <c r="X3" s="97"/>
      <c r="Y3" s="4"/>
      <c r="Z3" s="4"/>
      <c r="AA3" s="4"/>
      <c r="AB3" s="14"/>
      <c r="AC3" s="14"/>
      <c r="AZ3" s="37"/>
      <c r="BA3" s="37" t="s">
        <v>50</v>
      </c>
      <c r="BC3" s="37"/>
      <c r="BD3" s="37" t="s">
        <v>51</v>
      </c>
    </row>
    <row r="4" spans="1:57" ht="31.5" customHeight="1" thickBot="1">
      <c r="A4" s="4"/>
      <c r="B4" s="98" t="s">
        <v>74</v>
      </c>
      <c r="C4" s="99"/>
      <c r="D4" s="99"/>
      <c r="E4" s="100"/>
      <c r="F4" s="100"/>
      <c r="G4" s="100"/>
      <c r="H4" s="100"/>
      <c r="I4" s="100"/>
      <c r="J4" s="100"/>
      <c r="K4" s="100"/>
      <c r="L4" s="100"/>
      <c r="M4" s="100"/>
      <c r="N4" s="100"/>
      <c r="O4" s="100"/>
      <c r="P4" s="100"/>
      <c r="Q4" s="100"/>
      <c r="R4" s="101"/>
      <c r="S4" s="14"/>
      <c r="T4" s="14"/>
      <c r="U4" s="14"/>
      <c r="V4" s="61" t="s">
        <v>73</v>
      </c>
      <c r="W4" s="102" t="str">
        <f>IF(E3=AZ4,BD4,IF(E3=AZ5,BD5,IF(E3=AZ6,BD6,IF(E3=AZ7,BD7,""))))</f>
        <v/>
      </c>
      <c r="X4" s="103"/>
      <c r="Y4" s="14"/>
      <c r="Z4" s="14"/>
      <c r="AA4" s="14"/>
      <c r="AB4" s="14"/>
      <c r="AC4" s="14"/>
      <c r="AE4" s="104" t="s">
        <v>59</v>
      </c>
      <c r="AF4" s="105"/>
      <c r="AG4" s="106"/>
      <c r="AH4" s="62" t="str">
        <f>IF(E4="","",E4)</f>
        <v/>
      </c>
      <c r="AZ4" s="37" t="s">
        <v>64</v>
      </c>
      <c r="BA4" s="37">
        <v>476</v>
      </c>
      <c r="BC4" s="37" t="s">
        <v>64</v>
      </c>
      <c r="BD4" s="39">
        <v>0.5</v>
      </c>
    </row>
    <row r="5" spans="1:57" ht="31.5" customHeight="1">
      <c r="B5" s="107" t="s">
        <v>41</v>
      </c>
      <c r="C5" s="107"/>
      <c r="D5" s="107"/>
      <c r="E5" s="90" t="s">
        <v>45</v>
      </c>
      <c r="F5" s="90"/>
      <c r="G5" s="90"/>
      <c r="H5" s="90"/>
      <c r="I5" s="90"/>
      <c r="J5" s="90"/>
      <c r="K5" s="90"/>
      <c r="L5" s="90" t="s">
        <v>52</v>
      </c>
      <c r="M5" s="90"/>
      <c r="N5" s="90"/>
      <c r="O5" s="90"/>
      <c r="P5" s="90"/>
      <c r="Q5" s="90"/>
      <c r="R5" s="90"/>
      <c r="S5" s="14"/>
      <c r="T5" s="14"/>
      <c r="U5" s="14"/>
      <c r="V5" s="14"/>
      <c r="W5" s="14"/>
      <c r="X5" s="14"/>
      <c r="Y5" s="14"/>
      <c r="Z5" s="14"/>
      <c r="AA5" s="14"/>
      <c r="AB5" s="14"/>
      <c r="AC5" s="14"/>
      <c r="AE5" s="108" t="s">
        <v>41</v>
      </c>
      <c r="AF5" s="91"/>
      <c r="AG5" s="91"/>
      <c r="AH5" s="54" t="s">
        <v>60</v>
      </c>
      <c r="AZ5" s="37" t="s">
        <v>65</v>
      </c>
      <c r="BA5" s="37">
        <v>476</v>
      </c>
      <c r="BC5" s="37" t="s">
        <v>65</v>
      </c>
      <c r="BD5" s="39">
        <v>0.5</v>
      </c>
    </row>
    <row r="6" spans="1:57" ht="31.5" customHeight="1">
      <c r="B6" s="81" t="s">
        <v>75</v>
      </c>
      <c r="C6" s="81"/>
      <c r="D6" s="81"/>
      <c r="E6" s="82"/>
      <c r="F6" s="82"/>
      <c r="G6" s="82"/>
      <c r="H6" s="82"/>
      <c r="I6" s="82"/>
      <c r="J6" s="82"/>
      <c r="K6" s="82"/>
      <c r="L6" s="110" t="str">
        <f>IF(AH6="","",ROUND(AH6/1.1,0))</f>
        <v/>
      </c>
      <c r="M6" s="111"/>
      <c r="N6" s="111"/>
      <c r="O6" s="111"/>
      <c r="P6" s="111"/>
      <c r="Q6" s="111"/>
      <c r="R6" s="112"/>
      <c r="S6" s="14"/>
      <c r="T6" s="14"/>
      <c r="U6" s="14"/>
      <c r="V6" s="14"/>
      <c r="W6" s="14"/>
      <c r="X6" s="14"/>
      <c r="Y6" s="14"/>
      <c r="Z6" s="14"/>
      <c r="AA6" s="14"/>
      <c r="AB6" s="14"/>
      <c r="AC6" s="14"/>
      <c r="AE6" s="109" t="str">
        <f>B6</f>
        <v>　令和８年　月</v>
      </c>
      <c r="AF6" s="85"/>
      <c r="AG6" s="86"/>
      <c r="AH6" s="63"/>
      <c r="AZ6" s="37" t="s">
        <v>57</v>
      </c>
      <c r="BA6" s="37">
        <v>476</v>
      </c>
      <c r="BC6" s="37" t="s">
        <v>57</v>
      </c>
      <c r="BD6" s="37" t="s">
        <v>58</v>
      </c>
    </row>
    <row r="7" spans="1:57" ht="31.5" customHeight="1">
      <c r="B7" s="81" t="s">
        <v>75</v>
      </c>
      <c r="C7" s="81"/>
      <c r="D7" s="81"/>
      <c r="E7" s="82"/>
      <c r="F7" s="82"/>
      <c r="G7" s="82"/>
      <c r="H7" s="82"/>
      <c r="I7" s="82"/>
      <c r="J7" s="82"/>
      <c r="K7" s="82"/>
      <c r="L7" s="110" t="str">
        <f t="shared" ref="L7:L11" si="0">IF(AH7="","",ROUND(AH7/1.1,0))</f>
        <v/>
      </c>
      <c r="M7" s="111"/>
      <c r="N7" s="111"/>
      <c r="O7" s="111"/>
      <c r="P7" s="111"/>
      <c r="Q7" s="111"/>
      <c r="R7" s="112"/>
      <c r="S7" s="14"/>
      <c r="T7" s="14"/>
      <c r="U7" s="14"/>
      <c r="V7" s="14"/>
      <c r="W7" s="14"/>
      <c r="X7" s="14"/>
      <c r="Y7" s="14"/>
      <c r="Z7" s="14"/>
      <c r="AA7" s="14"/>
      <c r="AB7" s="14"/>
      <c r="AC7" s="14"/>
      <c r="AE7" s="84" t="str">
        <f t="shared" ref="AE7:AE11" si="1">B7</f>
        <v>　令和８年　月</v>
      </c>
      <c r="AF7" s="85"/>
      <c r="AG7" s="86"/>
      <c r="AH7" s="63"/>
      <c r="AZ7" s="37" t="s">
        <v>49</v>
      </c>
      <c r="BA7" s="37">
        <v>576</v>
      </c>
      <c r="BC7" s="37" t="s">
        <v>49</v>
      </c>
      <c r="BD7" s="37" t="s">
        <v>58</v>
      </c>
    </row>
    <row r="8" spans="1:57" ht="31.5" customHeight="1">
      <c r="B8" s="81" t="s">
        <v>75</v>
      </c>
      <c r="C8" s="81"/>
      <c r="D8" s="81"/>
      <c r="E8" s="82"/>
      <c r="F8" s="82"/>
      <c r="G8" s="82"/>
      <c r="H8" s="82"/>
      <c r="I8" s="82"/>
      <c r="J8" s="82"/>
      <c r="K8" s="82"/>
      <c r="L8" s="110" t="str">
        <f t="shared" si="0"/>
        <v/>
      </c>
      <c r="M8" s="111"/>
      <c r="N8" s="111"/>
      <c r="O8" s="111"/>
      <c r="P8" s="111"/>
      <c r="Q8" s="111"/>
      <c r="R8" s="112"/>
      <c r="S8" s="14"/>
      <c r="T8" s="14"/>
      <c r="U8" s="14"/>
      <c r="V8" s="14"/>
      <c r="W8" s="14"/>
      <c r="X8" s="14"/>
      <c r="Y8" s="14"/>
      <c r="Z8" s="14"/>
      <c r="AA8" s="14"/>
      <c r="AB8" s="14"/>
      <c r="AC8" s="14"/>
      <c r="AE8" s="84" t="str">
        <f t="shared" si="1"/>
        <v>　令和８年　月</v>
      </c>
      <c r="AF8" s="85"/>
      <c r="AG8" s="86"/>
      <c r="AH8" s="63"/>
    </row>
    <row r="9" spans="1:57" ht="31.5" customHeight="1" thickBot="1">
      <c r="B9" s="81" t="s">
        <v>75</v>
      </c>
      <c r="C9" s="81"/>
      <c r="D9" s="81"/>
      <c r="E9" s="82"/>
      <c r="F9" s="82"/>
      <c r="G9" s="82"/>
      <c r="H9" s="82"/>
      <c r="I9" s="82"/>
      <c r="J9" s="82"/>
      <c r="K9" s="82"/>
      <c r="L9" s="110" t="str">
        <f t="shared" si="0"/>
        <v/>
      </c>
      <c r="M9" s="111"/>
      <c r="N9" s="111"/>
      <c r="O9" s="111"/>
      <c r="P9" s="111"/>
      <c r="Q9" s="111"/>
      <c r="R9" s="112"/>
      <c r="S9" s="14"/>
      <c r="T9" s="14"/>
      <c r="U9" s="14"/>
      <c r="V9" s="14"/>
      <c r="W9" s="14"/>
      <c r="X9" s="14"/>
      <c r="Y9" s="14"/>
      <c r="Z9" s="14"/>
      <c r="AA9" s="14"/>
      <c r="AB9" s="14"/>
      <c r="AC9" s="14"/>
      <c r="AE9" s="84" t="str">
        <f t="shared" si="1"/>
        <v>　令和８年　月</v>
      </c>
      <c r="AF9" s="85"/>
      <c r="AG9" s="86"/>
      <c r="AH9" s="63"/>
    </row>
    <row r="10" spans="1:57" ht="31.5" customHeight="1" thickBot="1">
      <c r="B10" s="81" t="s">
        <v>75</v>
      </c>
      <c r="C10" s="81"/>
      <c r="D10" s="81"/>
      <c r="E10" s="82"/>
      <c r="F10" s="82"/>
      <c r="G10" s="82"/>
      <c r="H10" s="82"/>
      <c r="I10" s="82"/>
      <c r="J10" s="82"/>
      <c r="K10" s="82"/>
      <c r="L10" s="110" t="str">
        <f t="shared" si="0"/>
        <v/>
      </c>
      <c r="M10" s="111"/>
      <c r="N10" s="111"/>
      <c r="O10" s="111"/>
      <c r="P10" s="111"/>
      <c r="Q10" s="111"/>
      <c r="R10" s="112"/>
      <c r="S10" s="87" t="s">
        <v>62</v>
      </c>
      <c r="T10" s="88"/>
      <c r="U10" s="88"/>
      <c r="V10" s="88"/>
      <c r="W10" s="88"/>
      <c r="X10" s="88"/>
      <c r="Y10" s="88"/>
      <c r="Z10" s="88"/>
      <c r="AA10" s="88"/>
      <c r="AB10" s="88"/>
      <c r="AC10" s="89"/>
      <c r="AE10" s="84" t="str">
        <f t="shared" si="1"/>
        <v>　令和８年　月</v>
      </c>
      <c r="AF10" s="85"/>
      <c r="AG10" s="86"/>
      <c r="AH10" s="63"/>
      <c r="BC10" s="37"/>
      <c r="BD10" s="37" t="s">
        <v>66</v>
      </c>
      <c r="BE10" s="37" t="s">
        <v>70</v>
      </c>
    </row>
    <row r="11" spans="1:57" ht="31.5" customHeight="1">
      <c r="B11" s="81" t="s">
        <v>75</v>
      </c>
      <c r="C11" s="81"/>
      <c r="D11" s="81"/>
      <c r="E11" s="82"/>
      <c r="F11" s="82"/>
      <c r="G11" s="82"/>
      <c r="H11" s="82"/>
      <c r="I11" s="82"/>
      <c r="J11" s="82"/>
      <c r="K11" s="82"/>
      <c r="L11" s="110" t="str">
        <f t="shared" si="0"/>
        <v/>
      </c>
      <c r="M11" s="111"/>
      <c r="N11" s="111"/>
      <c r="O11" s="111"/>
      <c r="P11" s="111"/>
      <c r="Q11" s="111"/>
      <c r="R11" s="112"/>
      <c r="S11" s="90" t="s">
        <v>45</v>
      </c>
      <c r="T11" s="90"/>
      <c r="U11" s="90"/>
      <c r="V11" s="90"/>
      <c r="W11" s="90"/>
      <c r="X11" s="90"/>
      <c r="Y11" s="90"/>
      <c r="Z11" s="90" t="s">
        <v>52</v>
      </c>
      <c r="AA11" s="91"/>
      <c r="AB11" s="91"/>
      <c r="AC11" s="91"/>
      <c r="AE11" s="84" t="str">
        <f t="shared" si="1"/>
        <v>　令和８年　月</v>
      </c>
      <c r="AF11" s="85"/>
      <c r="AG11" s="86"/>
      <c r="AH11" s="63"/>
      <c r="BC11" s="37" t="s">
        <v>64</v>
      </c>
      <c r="BD11" s="59">
        <v>1400000</v>
      </c>
      <c r="BE11" s="59">
        <v>400000</v>
      </c>
    </row>
    <row r="12" spans="1:57" ht="31.5" customHeight="1" thickBot="1">
      <c r="B12" s="65" t="s">
        <v>39</v>
      </c>
      <c r="C12" s="65"/>
      <c r="D12" s="65"/>
      <c r="E12" s="66">
        <f>IF(COUNT(E6:K11)&gt;0, SUM(E6:K11), 0)</f>
        <v>0</v>
      </c>
      <c r="F12" s="66"/>
      <c r="G12" s="66"/>
      <c r="H12" s="66"/>
      <c r="I12" s="66"/>
      <c r="J12" s="66"/>
      <c r="K12" s="66"/>
      <c r="L12" s="67">
        <f>IF(COUNT(L6:R11)&gt;0, SUM(L6:R11),0)</f>
        <v>0</v>
      </c>
      <c r="M12" s="67"/>
      <c r="N12" s="67"/>
      <c r="O12" s="67"/>
      <c r="P12" s="67"/>
      <c r="Q12" s="67"/>
      <c r="R12" s="68"/>
      <c r="S12" s="69"/>
      <c r="T12" s="69"/>
      <c r="U12" s="69"/>
      <c r="V12" s="69"/>
      <c r="W12" s="69"/>
      <c r="X12" s="69"/>
      <c r="Y12" s="69"/>
      <c r="Z12" s="69"/>
      <c r="AA12" s="69"/>
      <c r="AB12" s="69"/>
      <c r="AC12" s="69"/>
      <c r="AE12" s="70" t="s">
        <v>39</v>
      </c>
      <c r="AF12" s="71"/>
      <c r="AG12" s="72"/>
      <c r="AH12" s="64" t="str">
        <f>IF(COUNT(AH6:AH11)&gt;0, SUM(AH6:AH11), "")</f>
        <v/>
      </c>
      <c r="AZ12" s="37" t="s">
        <v>63</v>
      </c>
      <c r="BC12" s="37" t="s">
        <v>67</v>
      </c>
      <c r="BD12" s="59">
        <v>3700000</v>
      </c>
      <c r="BE12" s="59">
        <v>2000000</v>
      </c>
    </row>
    <row r="13" spans="1:57" ht="31.5" customHeight="1" thickTop="1">
      <c r="B13" s="73" t="s">
        <v>61</v>
      </c>
      <c r="C13" s="73"/>
      <c r="D13" s="73"/>
      <c r="E13" s="74">
        <f>IFERROR(ROUNDDOWN(MIN(E12*W3,VLOOKUP(E3,BC11:BD14,2,FALSE)-S13),0),0)</f>
        <v>0</v>
      </c>
      <c r="F13" s="74"/>
      <c r="G13" s="74"/>
      <c r="H13" s="74"/>
      <c r="I13" s="74"/>
      <c r="J13" s="74"/>
      <c r="K13" s="74"/>
      <c r="L13" s="74">
        <f>IFERROR(MIN(L12/2,VLOOKUP(E3,BC11:BE14,3,FALSE)-Z13),0)</f>
        <v>0</v>
      </c>
      <c r="M13" s="74"/>
      <c r="N13" s="74"/>
      <c r="O13" s="74"/>
      <c r="P13" s="74"/>
      <c r="Q13" s="74"/>
      <c r="R13" s="74"/>
      <c r="S13" s="75">
        <f>IF(S12="",0,MIN(IFERROR(ROUNDDOWN(S12*W3,0),0),VLOOKUP(E3,BC11:BD14,2,FALSE)))</f>
        <v>0</v>
      </c>
      <c r="T13" s="76"/>
      <c r="U13" s="76"/>
      <c r="V13" s="76"/>
      <c r="W13" s="76"/>
      <c r="X13" s="76"/>
      <c r="Y13" s="77"/>
      <c r="Z13" s="78">
        <f>IF(Z12="",0,MIN(ROUNDDOWN(Z12/2, 0),VLOOKUP(E3,BC11:BE14,3,FALSE)))</f>
        <v>0</v>
      </c>
      <c r="AA13" s="79"/>
      <c r="AB13" s="79"/>
      <c r="AC13" s="80"/>
      <c r="AE13" s="4"/>
      <c r="AF13" s="4"/>
      <c r="AG13" s="4"/>
      <c r="AH13" s="58"/>
      <c r="AZ13" s="59">
        <f>IFERROR(MAX(0, ROUNDDOWN(E12*W3, 0)), 0)</f>
        <v>0</v>
      </c>
      <c r="BC13" s="37" t="s">
        <v>68</v>
      </c>
      <c r="BD13" s="59">
        <v>3400000</v>
      </c>
      <c r="BE13" s="59"/>
    </row>
    <row r="14" spans="1:57" ht="31.5" customHeight="1">
      <c r="L14" s="6" t="s">
        <v>53</v>
      </c>
      <c r="BC14" s="37" t="s">
        <v>69</v>
      </c>
      <c r="BD14" s="59">
        <v>400000</v>
      </c>
      <c r="BE14" s="59"/>
    </row>
    <row r="15" spans="1:57" ht="31.5" customHeight="1" thickBot="1">
      <c r="L15" s="6"/>
    </row>
    <row r="16" spans="1:57" ht="31.5" customHeight="1" thickBot="1">
      <c r="A16" s="4"/>
      <c r="B16" s="92" t="s">
        <v>56</v>
      </c>
      <c r="C16" s="93"/>
      <c r="D16" s="93"/>
      <c r="E16" s="94"/>
      <c r="F16" s="94"/>
      <c r="G16" s="94"/>
      <c r="H16" s="94"/>
      <c r="I16" s="94"/>
      <c r="J16" s="94"/>
      <c r="K16" s="94"/>
      <c r="L16" s="94"/>
      <c r="M16" s="94"/>
      <c r="N16" s="94"/>
      <c r="O16" s="94"/>
      <c r="P16" s="94"/>
      <c r="Q16" s="94"/>
      <c r="R16" s="95"/>
      <c r="S16" s="4"/>
      <c r="T16" s="4"/>
      <c r="U16" s="4"/>
      <c r="V16" s="60" t="s">
        <v>43</v>
      </c>
      <c r="W16" s="96" t="str">
        <f>IF(E16=AZ17,BA17,IF(E16=AZ18,BA18,IF(E16=AZ19,BA19,IF(E16=AZ20,BA20,""))))</f>
        <v/>
      </c>
      <c r="X16" s="97"/>
      <c r="Y16" s="4"/>
      <c r="Z16" s="4"/>
      <c r="AA16" s="4"/>
      <c r="AB16" s="14"/>
      <c r="AC16" s="14"/>
      <c r="AZ16" s="37"/>
      <c r="BA16" s="37" t="s">
        <v>50</v>
      </c>
      <c r="BC16" s="37"/>
      <c r="BD16" s="37" t="s">
        <v>51</v>
      </c>
    </row>
    <row r="17" spans="1:57" ht="31.5" customHeight="1" thickBot="1">
      <c r="A17" s="4"/>
      <c r="B17" s="98" t="s">
        <v>74</v>
      </c>
      <c r="C17" s="99"/>
      <c r="D17" s="99"/>
      <c r="E17" s="100"/>
      <c r="F17" s="100"/>
      <c r="G17" s="100"/>
      <c r="H17" s="100"/>
      <c r="I17" s="100"/>
      <c r="J17" s="100"/>
      <c r="K17" s="100"/>
      <c r="L17" s="100"/>
      <c r="M17" s="100"/>
      <c r="N17" s="100"/>
      <c r="O17" s="100"/>
      <c r="P17" s="100"/>
      <c r="Q17" s="100"/>
      <c r="R17" s="101"/>
      <c r="S17" s="14"/>
      <c r="T17" s="14"/>
      <c r="U17" s="14"/>
      <c r="V17" s="61" t="s">
        <v>73</v>
      </c>
      <c r="W17" s="102" t="str">
        <f>IF(E16=AZ17,BD17,IF(E16=AZ18,BD18,IF(E16=AZ19,BD19,IF(E16=AZ20,BD20,""))))</f>
        <v/>
      </c>
      <c r="X17" s="103"/>
      <c r="Y17" s="14"/>
      <c r="Z17" s="14"/>
      <c r="AA17" s="14"/>
      <c r="AB17" s="14"/>
      <c r="AC17" s="14"/>
      <c r="AE17" s="104" t="s">
        <v>59</v>
      </c>
      <c r="AF17" s="105"/>
      <c r="AG17" s="106"/>
      <c r="AH17" s="62" t="str">
        <f>IF(E17="","",E17)</f>
        <v/>
      </c>
      <c r="AZ17" s="37" t="s">
        <v>64</v>
      </c>
      <c r="BA17" s="37">
        <v>476</v>
      </c>
      <c r="BC17" s="37" t="s">
        <v>64</v>
      </c>
      <c r="BD17" s="39">
        <v>0.5</v>
      </c>
    </row>
    <row r="18" spans="1:57" ht="31.5" customHeight="1">
      <c r="B18" s="107" t="s">
        <v>41</v>
      </c>
      <c r="C18" s="107"/>
      <c r="D18" s="107"/>
      <c r="E18" s="90" t="s">
        <v>45</v>
      </c>
      <c r="F18" s="90"/>
      <c r="G18" s="90"/>
      <c r="H18" s="90"/>
      <c r="I18" s="90"/>
      <c r="J18" s="90"/>
      <c r="K18" s="90"/>
      <c r="L18" s="90" t="s">
        <v>52</v>
      </c>
      <c r="M18" s="90"/>
      <c r="N18" s="90"/>
      <c r="O18" s="90"/>
      <c r="P18" s="90"/>
      <c r="Q18" s="90"/>
      <c r="R18" s="90"/>
      <c r="S18" s="14"/>
      <c r="T18" s="14"/>
      <c r="U18" s="14"/>
      <c r="V18" s="14"/>
      <c r="W18" s="14"/>
      <c r="X18" s="14"/>
      <c r="Y18" s="14"/>
      <c r="Z18" s="14"/>
      <c r="AA18" s="14"/>
      <c r="AB18" s="14"/>
      <c r="AC18" s="14"/>
      <c r="AE18" s="108" t="s">
        <v>41</v>
      </c>
      <c r="AF18" s="91"/>
      <c r="AG18" s="91"/>
      <c r="AH18" s="54" t="s">
        <v>60</v>
      </c>
      <c r="AZ18" s="37" t="s">
        <v>65</v>
      </c>
      <c r="BA18" s="37">
        <v>476</v>
      </c>
      <c r="BC18" s="37" t="s">
        <v>65</v>
      </c>
      <c r="BD18" s="39">
        <v>0.5</v>
      </c>
    </row>
    <row r="19" spans="1:57" ht="31.5" customHeight="1">
      <c r="B19" s="81" t="s">
        <v>75</v>
      </c>
      <c r="C19" s="81"/>
      <c r="D19" s="81"/>
      <c r="E19" s="82"/>
      <c r="F19" s="82"/>
      <c r="G19" s="82"/>
      <c r="H19" s="82"/>
      <c r="I19" s="82"/>
      <c r="J19" s="82"/>
      <c r="K19" s="82"/>
      <c r="L19" s="83" t="str">
        <f t="shared" ref="L19:L24" si="2">IF(AH19="","",ROUND(AH19/1.1,0))</f>
        <v/>
      </c>
      <c r="M19" s="83"/>
      <c r="N19" s="83"/>
      <c r="O19" s="83"/>
      <c r="P19" s="83"/>
      <c r="Q19" s="83"/>
      <c r="R19" s="83"/>
      <c r="S19" s="14"/>
      <c r="T19" s="14"/>
      <c r="U19" s="14"/>
      <c r="V19" s="14"/>
      <c r="W19" s="14"/>
      <c r="X19" s="14"/>
      <c r="Y19" s="14"/>
      <c r="Z19" s="14"/>
      <c r="AA19" s="14"/>
      <c r="AB19" s="14"/>
      <c r="AC19" s="14"/>
      <c r="AE19" s="109" t="str">
        <f>B19</f>
        <v>　令和８年　月</v>
      </c>
      <c r="AF19" s="85"/>
      <c r="AG19" s="86"/>
      <c r="AH19" s="63"/>
      <c r="AZ19" s="37" t="s">
        <v>57</v>
      </c>
      <c r="BA19" s="37">
        <v>476</v>
      </c>
      <c r="BC19" s="37" t="s">
        <v>57</v>
      </c>
      <c r="BD19" s="37" t="s">
        <v>58</v>
      </c>
    </row>
    <row r="20" spans="1:57" ht="31.5" customHeight="1">
      <c r="B20" s="81" t="s">
        <v>75</v>
      </c>
      <c r="C20" s="81"/>
      <c r="D20" s="81"/>
      <c r="E20" s="82"/>
      <c r="F20" s="82"/>
      <c r="G20" s="82"/>
      <c r="H20" s="82"/>
      <c r="I20" s="82"/>
      <c r="J20" s="82"/>
      <c r="K20" s="82"/>
      <c r="L20" s="83" t="str">
        <f t="shared" si="2"/>
        <v/>
      </c>
      <c r="M20" s="83"/>
      <c r="N20" s="83"/>
      <c r="O20" s="83"/>
      <c r="P20" s="83"/>
      <c r="Q20" s="83"/>
      <c r="R20" s="83"/>
      <c r="S20" s="14"/>
      <c r="T20" s="14"/>
      <c r="U20" s="14"/>
      <c r="V20" s="14"/>
      <c r="W20" s="14"/>
      <c r="X20" s="14"/>
      <c r="Y20" s="14"/>
      <c r="Z20" s="14"/>
      <c r="AA20" s="14"/>
      <c r="AB20" s="14"/>
      <c r="AC20" s="14"/>
      <c r="AE20" s="84" t="str">
        <f t="shared" ref="AE20:AE24" si="3">B20</f>
        <v>　令和８年　月</v>
      </c>
      <c r="AF20" s="85"/>
      <c r="AG20" s="86"/>
      <c r="AH20" s="63"/>
      <c r="AZ20" s="37" t="s">
        <v>49</v>
      </c>
      <c r="BA20" s="37">
        <v>576</v>
      </c>
      <c r="BC20" s="37" t="s">
        <v>49</v>
      </c>
      <c r="BD20" s="37" t="s">
        <v>58</v>
      </c>
    </row>
    <row r="21" spans="1:57" ht="31.5" customHeight="1">
      <c r="B21" s="81" t="s">
        <v>75</v>
      </c>
      <c r="C21" s="81"/>
      <c r="D21" s="81"/>
      <c r="E21" s="82"/>
      <c r="F21" s="82"/>
      <c r="G21" s="82"/>
      <c r="H21" s="82"/>
      <c r="I21" s="82"/>
      <c r="J21" s="82"/>
      <c r="K21" s="82"/>
      <c r="L21" s="83" t="str">
        <f t="shared" si="2"/>
        <v/>
      </c>
      <c r="M21" s="83"/>
      <c r="N21" s="83"/>
      <c r="O21" s="83"/>
      <c r="P21" s="83"/>
      <c r="Q21" s="83"/>
      <c r="R21" s="83"/>
      <c r="S21" s="14"/>
      <c r="T21" s="14"/>
      <c r="U21" s="14"/>
      <c r="V21" s="14"/>
      <c r="W21" s="14"/>
      <c r="X21" s="14"/>
      <c r="Y21" s="14"/>
      <c r="Z21" s="14"/>
      <c r="AA21" s="14"/>
      <c r="AB21" s="14"/>
      <c r="AC21" s="14"/>
      <c r="AE21" s="84" t="str">
        <f t="shared" si="3"/>
        <v>　令和８年　月</v>
      </c>
      <c r="AF21" s="85"/>
      <c r="AG21" s="86"/>
      <c r="AH21" s="63"/>
    </row>
    <row r="22" spans="1:57" ht="31.5" customHeight="1" thickBot="1">
      <c r="B22" s="81" t="s">
        <v>75</v>
      </c>
      <c r="C22" s="81"/>
      <c r="D22" s="81"/>
      <c r="E22" s="82"/>
      <c r="F22" s="82"/>
      <c r="G22" s="82"/>
      <c r="H22" s="82"/>
      <c r="I22" s="82"/>
      <c r="J22" s="82"/>
      <c r="K22" s="82"/>
      <c r="L22" s="83" t="str">
        <f t="shared" si="2"/>
        <v/>
      </c>
      <c r="M22" s="83"/>
      <c r="N22" s="83"/>
      <c r="O22" s="83"/>
      <c r="P22" s="83"/>
      <c r="Q22" s="83"/>
      <c r="R22" s="83"/>
      <c r="S22" s="14"/>
      <c r="T22" s="14"/>
      <c r="U22" s="14"/>
      <c r="V22" s="14"/>
      <c r="W22" s="14"/>
      <c r="X22" s="14"/>
      <c r="Y22" s="14"/>
      <c r="Z22" s="14"/>
      <c r="AA22" s="14"/>
      <c r="AB22" s="14"/>
      <c r="AC22" s="14"/>
      <c r="AE22" s="84" t="str">
        <f t="shared" si="3"/>
        <v>　令和８年　月</v>
      </c>
      <c r="AF22" s="85"/>
      <c r="AG22" s="86"/>
      <c r="AH22" s="63"/>
    </row>
    <row r="23" spans="1:57" ht="31.5" customHeight="1" thickBot="1">
      <c r="B23" s="81" t="s">
        <v>75</v>
      </c>
      <c r="C23" s="81"/>
      <c r="D23" s="81"/>
      <c r="E23" s="82"/>
      <c r="F23" s="82"/>
      <c r="G23" s="82"/>
      <c r="H23" s="82"/>
      <c r="I23" s="82"/>
      <c r="J23" s="82"/>
      <c r="K23" s="82"/>
      <c r="L23" s="83" t="str">
        <f t="shared" si="2"/>
        <v/>
      </c>
      <c r="M23" s="83"/>
      <c r="N23" s="83"/>
      <c r="O23" s="83"/>
      <c r="P23" s="83"/>
      <c r="Q23" s="83"/>
      <c r="R23" s="83"/>
      <c r="S23" s="87" t="s">
        <v>62</v>
      </c>
      <c r="T23" s="88"/>
      <c r="U23" s="88"/>
      <c r="V23" s="88"/>
      <c r="W23" s="88"/>
      <c r="X23" s="88"/>
      <c r="Y23" s="88"/>
      <c r="Z23" s="88"/>
      <c r="AA23" s="88"/>
      <c r="AB23" s="88"/>
      <c r="AC23" s="89"/>
      <c r="AE23" s="84" t="str">
        <f t="shared" si="3"/>
        <v>　令和８年　月</v>
      </c>
      <c r="AF23" s="85"/>
      <c r="AG23" s="86"/>
      <c r="AH23" s="63"/>
      <c r="BC23" s="37"/>
      <c r="BD23" s="37" t="s">
        <v>66</v>
      </c>
      <c r="BE23" s="37" t="s">
        <v>70</v>
      </c>
    </row>
    <row r="24" spans="1:57" ht="31.5" customHeight="1">
      <c r="B24" s="81" t="s">
        <v>75</v>
      </c>
      <c r="C24" s="81"/>
      <c r="D24" s="81"/>
      <c r="E24" s="82"/>
      <c r="F24" s="82"/>
      <c r="G24" s="82"/>
      <c r="H24" s="82"/>
      <c r="I24" s="82"/>
      <c r="J24" s="82"/>
      <c r="K24" s="82"/>
      <c r="L24" s="83" t="str">
        <f t="shared" si="2"/>
        <v/>
      </c>
      <c r="M24" s="83"/>
      <c r="N24" s="83"/>
      <c r="O24" s="83"/>
      <c r="P24" s="83"/>
      <c r="Q24" s="83"/>
      <c r="R24" s="83"/>
      <c r="S24" s="90" t="s">
        <v>45</v>
      </c>
      <c r="T24" s="90"/>
      <c r="U24" s="90"/>
      <c r="V24" s="90"/>
      <c r="W24" s="90"/>
      <c r="X24" s="90"/>
      <c r="Y24" s="90"/>
      <c r="Z24" s="90" t="s">
        <v>52</v>
      </c>
      <c r="AA24" s="91"/>
      <c r="AB24" s="91"/>
      <c r="AC24" s="91"/>
      <c r="AE24" s="84" t="str">
        <f t="shared" si="3"/>
        <v>　令和８年　月</v>
      </c>
      <c r="AF24" s="85"/>
      <c r="AG24" s="86"/>
      <c r="AH24" s="63"/>
      <c r="BC24" s="37" t="s">
        <v>64</v>
      </c>
      <c r="BD24" s="59">
        <v>1400000</v>
      </c>
      <c r="BE24" s="59">
        <v>400000</v>
      </c>
    </row>
    <row r="25" spans="1:57" ht="31.5" customHeight="1" thickBot="1">
      <c r="B25" s="65" t="s">
        <v>39</v>
      </c>
      <c r="C25" s="65"/>
      <c r="D25" s="65"/>
      <c r="E25" s="66">
        <f>IF(COUNT(E19:K24)&gt;0, SUM(E19:K24), 0)</f>
        <v>0</v>
      </c>
      <c r="F25" s="66"/>
      <c r="G25" s="66"/>
      <c r="H25" s="66"/>
      <c r="I25" s="66"/>
      <c r="J25" s="66"/>
      <c r="K25" s="66"/>
      <c r="L25" s="67">
        <f>IF(COUNT(L19:R24)&gt;0, SUM(L19:R24),0)</f>
        <v>0</v>
      </c>
      <c r="M25" s="67"/>
      <c r="N25" s="67"/>
      <c r="O25" s="67"/>
      <c r="P25" s="67"/>
      <c r="Q25" s="67"/>
      <c r="R25" s="68"/>
      <c r="S25" s="69"/>
      <c r="T25" s="69"/>
      <c r="U25" s="69"/>
      <c r="V25" s="69"/>
      <c r="W25" s="69"/>
      <c r="X25" s="69"/>
      <c r="Y25" s="69"/>
      <c r="Z25" s="69"/>
      <c r="AA25" s="69"/>
      <c r="AB25" s="69"/>
      <c r="AC25" s="69"/>
      <c r="AE25" s="70" t="s">
        <v>39</v>
      </c>
      <c r="AF25" s="71"/>
      <c r="AG25" s="72"/>
      <c r="AH25" s="64" t="str">
        <f>IF(COUNT(AH19:AH24)&gt;0, SUM(AH19:AH24), "")</f>
        <v/>
      </c>
      <c r="AZ25" s="37" t="s">
        <v>63</v>
      </c>
      <c r="BC25" s="37" t="s">
        <v>65</v>
      </c>
      <c r="BD25" s="59">
        <v>3700000</v>
      </c>
      <c r="BE25" s="59">
        <v>2000000</v>
      </c>
    </row>
    <row r="26" spans="1:57" ht="31.5" customHeight="1" thickTop="1">
      <c r="B26" s="73" t="s">
        <v>61</v>
      </c>
      <c r="C26" s="73"/>
      <c r="D26" s="73"/>
      <c r="E26" s="74">
        <f>IFERROR(ROUNDDOWN(MIN(E25*W16,VLOOKUP(E16,BC24:BD27,2,FALSE)-S26),0),0)</f>
        <v>0</v>
      </c>
      <c r="F26" s="74"/>
      <c r="G26" s="74"/>
      <c r="H26" s="74"/>
      <c r="I26" s="74"/>
      <c r="J26" s="74"/>
      <c r="K26" s="74"/>
      <c r="L26" s="74">
        <f>IFERROR(MIN(L25/2,VLOOKUP(E16,BC24:BE27,3,FALSE)-Z26),0)</f>
        <v>0</v>
      </c>
      <c r="M26" s="74"/>
      <c r="N26" s="74"/>
      <c r="O26" s="74"/>
      <c r="P26" s="74"/>
      <c r="Q26" s="74"/>
      <c r="R26" s="74"/>
      <c r="S26" s="75">
        <f>IF(S25="",0,MIN(IFERROR(ROUNDDOWN(S25*W16,0),0),VLOOKUP(E16,BC24:BD27,2,FALSE)))</f>
        <v>0</v>
      </c>
      <c r="T26" s="76"/>
      <c r="U26" s="76"/>
      <c r="V26" s="76"/>
      <c r="W26" s="76"/>
      <c r="X26" s="76"/>
      <c r="Y26" s="77"/>
      <c r="Z26" s="78">
        <f>IF(Z25="",0,MIN(ROUNDDOWN(Z25/2, 0),VLOOKUP(E16,BC24:BE27,3,FALSE)))</f>
        <v>0</v>
      </c>
      <c r="AA26" s="79"/>
      <c r="AB26" s="79"/>
      <c r="AC26" s="80"/>
      <c r="AE26" s="4"/>
      <c r="AF26" s="4"/>
      <c r="AG26" s="4"/>
      <c r="AH26" s="58"/>
      <c r="AZ26" s="59">
        <f>IFERROR(MAX(0, ROUNDDOWN(E25*W16, 0)), 0)</f>
        <v>0</v>
      </c>
      <c r="BC26" s="37" t="s">
        <v>57</v>
      </c>
      <c r="BD26" s="59">
        <v>3400000</v>
      </c>
      <c r="BE26" s="59"/>
    </row>
    <row r="27" spans="1:57" ht="31.5" customHeight="1">
      <c r="L27" s="6" t="s">
        <v>53</v>
      </c>
      <c r="BC27" s="37" t="s">
        <v>49</v>
      </c>
      <c r="BD27" s="59">
        <v>400000</v>
      </c>
      <c r="BE27" s="59"/>
    </row>
    <row r="28" spans="1:57" ht="31.5" customHeight="1" thickBot="1">
      <c r="L28" s="6"/>
    </row>
    <row r="29" spans="1:57" ht="31.5" customHeight="1" thickBot="1">
      <c r="A29" s="4"/>
      <c r="B29" s="92" t="s">
        <v>56</v>
      </c>
      <c r="C29" s="93"/>
      <c r="D29" s="93"/>
      <c r="E29" s="94"/>
      <c r="F29" s="94"/>
      <c r="G29" s="94"/>
      <c r="H29" s="94"/>
      <c r="I29" s="94"/>
      <c r="J29" s="94"/>
      <c r="K29" s="94"/>
      <c r="L29" s="94"/>
      <c r="M29" s="94"/>
      <c r="N29" s="94"/>
      <c r="O29" s="94"/>
      <c r="P29" s="94"/>
      <c r="Q29" s="94"/>
      <c r="R29" s="95"/>
      <c r="S29" s="4"/>
      <c r="T29" s="4"/>
      <c r="U29" s="4"/>
      <c r="V29" s="60" t="s">
        <v>43</v>
      </c>
      <c r="W29" s="96" t="str">
        <f>IF(E29=AZ30,BA30,IF(E29=AZ31,BA31,IF(E29=AZ32,BA32,IF(E29=AZ33,BA33,""))))</f>
        <v/>
      </c>
      <c r="X29" s="97"/>
      <c r="Y29" s="4"/>
      <c r="Z29" s="4"/>
      <c r="AA29" s="4"/>
      <c r="AB29" s="14"/>
      <c r="AC29" s="14"/>
      <c r="AZ29" s="37"/>
      <c r="BA29" s="37" t="s">
        <v>50</v>
      </c>
      <c r="BC29" s="37"/>
      <c r="BD29" s="37" t="s">
        <v>51</v>
      </c>
    </row>
    <row r="30" spans="1:57" ht="31.5" customHeight="1" thickBot="1">
      <c r="A30" s="4"/>
      <c r="B30" s="98" t="s">
        <v>74</v>
      </c>
      <c r="C30" s="99"/>
      <c r="D30" s="99"/>
      <c r="E30" s="100"/>
      <c r="F30" s="100"/>
      <c r="G30" s="100"/>
      <c r="H30" s="100"/>
      <c r="I30" s="100"/>
      <c r="J30" s="100"/>
      <c r="K30" s="100"/>
      <c r="L30" s="100"/>
      <c r="M30" s="100"/>
      <c r="N30" s="100"/>
      <c r="O30" s="100"/>
      <c r="P30" s="100"/>
      <c r="Q30" s="100"/>
      <c r="R30" s="101"/>
      <c r="S30" s="14"/>
      <c r="T30" s="14"/>
      <c r="U30" s="14"/>
      <c r="V30" s="61" t="s">
        <v>73</v>
      </c>
      <c r="W30" s="102" t="str">
        <f>IF(E29=AZ30,BD30,IF(E29=AZ31,BD31,IF(E29=AZ32,BD32,IF(E29=AZ33,BD33,""))))</f>
        <v/>
      </c>
      <c r="X30" s="103"/>
      <c r="Y30" s="14"/>
      <c r="Z30" s="14"/>
      <c r="AA30" s="14"/>
      <c r="AB30" s="14"/>
      <c r="AC30" s="14"/>
      <c r="AE30" s="104" t="s">
        <v>59</v>
      </c>
      <c r="AF30" s="105"/>
      <c r="AG30" s="106"/>
      <c r="AH30" s="62" t="str">
        <f>IF(E30="","",E30)</f>
        <v/>
      </c>
      <c r="AZ30" s="37" t="s">
        <v>64</v>
      </c>
      <c r="BA30" s="37">
        <v>476</v>
      </c>
      <c r="BC30" s="37" t="s">
        <v>64</v>
      </c>
      <c r="BD30" s="39">
        <v>0.5</v>
      </c>
    </row>
    <row r="31" spans="1:57" ht="31.5" customHeight="1">
      <c r="B31" s="107" t="s">
        <v>41</v>
      </c>
      <c r="C31" s="107"/>
      <c r="D31" s="107"/>
      <c r="E31" s="90" t="s">
        <v>45</v>
      </c>
      <c r="F31" s="90"/>
      <c r="G31" s="90"/>
      <c r="H31" s="90"/>
      <c r="I31" s="90"/>
      <c r="J31" s="90"/>
      <c r="K31" s="90"/>
      <c r="L31" s="90" t="s">
        <v>52</v>
      </c>
      <c r="M31" s="90"/>
      <c r="N31" s="90"/>
      <c r="O31" s="90"/>
      <c r="P31" s="90"/>
      <c r="Q31" s="90"/>
      <c r="R31" s="90"/>
      <c r="S31" s="14"/>
      <c r="T31" s="14"/>
      <c r="U31" s="14"/>
      <c r="V31" s="14"/>
      <c r="W31" s="14"/>
      <c r="X31" s="14"/>
      <c r="Y31" s="14"/>
      <c r="Z31" s="14"/>
      <c r="AA31" s="14"/>
      <c r="AB31" s="14"/>
      <c r="AC31" s="14"/>
      <c r="AE31" s="108" t="s">
        <v>41</v>
      </c>
      <c r="AF31" s="91"/>
      <c r="AG31" s="91"/>
      <c r="AH31" s="54" t="s">
        <v>60</v>
      </c>
      <c r="AZ31" s="37" t="s">
        <v>65</v>
      </c>
      <c r="BA31" s="37">
        <v>476</v>
      </c>
      <c r="BC31" s="37" t="s">
        <v>65</v>
      </c>
      <c r="BD31" s="39">
        <v>0.5</v>
      </c>
    </row>
    <row r="32" spans="1:57" ht="31.5" customHeight="1">
      <c r="B32" s="81" t="s">
        <v>75</v>
      </c>
      <c r="C32" s="81"/>
      <c r="D32" s="81"/>
      <c r="E32" s="82"/>
      <c r="F32" s="82"/>
      <c r="G32" s="82"/>
      <c r="H32" s="82"/>
      <c r="I32" s="82"/>
      <c r="J32" s="82"/>
      <c r="K32" s="82"/>
      <c r="L32" s="83" t="str">
        <f t="shared" ref="L32:L37" si="4">IF(AH32="","",ROUND(AH32/1.1,0))</f>
        <v/>
      </c>
      <c r="M32" s="83"/>
      <c r="N32" s="83"/>
      <c r="O32" s="83"/>
      <c r="P32" s="83"/>
      <c r="Q32" s="83"/>
      <c r="R32" s="83"/>
      <c r="S32" s="14"/>
      <c r="T32" s="14"/>
      <c r="U32" s="14"/>
      <c r="V32" s="14"/>
      <c r="W32" s="14"/>
      <c r="X32" s="14"/>
      <c r="Y32" s="14"/>
      <c r="Z32" s="14"/>
      <c r="AA32" s="14"/>
      <c r="AB32" s="14"/>
      <c r="AC32" s="14"/>
      <c r="AE32" s="109" t="str">
        <f>B32</f>
        <v>　令和８年　月</v>
      </c>
      <c r="AF32" s="85"/>
      <c r="AG32" s="86"/>
      <c r="AH32" s="63"/>
      <c r="AZ32" s="37" t="s">
        <v>57</v>
      </c>
      <c r="BA32" s="37">
        <v>476</v>
      </c>
      <c r="BC32" s="37" t="s">
        <v>57</v>
      </c>
      <c r="BD32" s="37" t="s">
        <v>58</v>
      </c>
    </row>
    <row r="33" spans="1:57" ht="31.5" customHeight="1">
      <c r="B33" s="81" t="s">
        <v>75</v>
      </c>
      <c r="C33" s="81"/>
      <c r="D33" s="81"/>
      <c r="E33" s="82"/>
      <c r="F33" s="82"/>
      <c r="G33" s="82"/>
      <c r="H33" s="82"/>
      <c r="I33" s="82"/>
      <c r="J33" s="82"/>
      <c r="K33" s="82"/>
      <c r="L33" s="83" t="str">
        <f t="shared" si="4"/>
        <v/>
      </c>
      <c r="M33" s="83"/>
      <c r="N33" s="83"/>
      <c r="O33" s="83"/>
      <c r="P33" s="83"/>
      <c r="Q33" s="83"/>
      <c r="R33" s="83"/>
      <c r="S33" s="14"/>
      <c r="T33" s="14"/>
      <c r="U33" s="14"/>
      <c r="V33" s="14"/>
      <c r="W33" s="14"/>
      <c r="X33" s="14"/>
      <c r="Y33" s="14"/>
      <c r="Z33" s="14"/>
      <c r="AA33" s="14"/>
      <c r="AB33" s="14"/>
      <c r="AC33" s="14"/>
      <c r="AE33" s="84" t="str">
        <f t="shared" ref="AE33:AE37" si="5">B33</f>
        <v>　令和８年　月</v>
      </c>
      <c r="AF33" s="85"/>
      <c r="AG33" s="86"/>
      <c r="AH33" s="63"/>
      <c r="AZ33" s="37" t="s">
        <v>49</v>
      </c>
      <c r="BA33" s="37">
        <v>576</v>
      </c>
      <c r="BC33" s="37" t="s">
        <v>49</v>
      </c>
      <c r="BD33" s="37" t="s">
        <v>58</v>
      </c>
    </row>
    <row r="34" spans="1:57" ht="31.5" customHeight="1">
      <c r="B34" s="81" t="s">
        <v>75</v>
      </c>
      <c r="C34" s="81"/>
      <c r="D34" s="81"/>
      <c r="E34" s="82"/>
      <c r="F34" s="82"/>
      <c r="G34" s="82"/>
      <c r="H34" s="82"/>
      <c r="I34" s="82"/>
      <c r="J34" s="82"/>
      <c r="K34" s="82"/>
      <c r="L34" s="83" t="str">
        <f t="shared" si="4"/>
        <v/>
      </c>
      <c r="M34" s="83"/>
      <c r="N34" s="83"/>
      <c r="O34" s="83"/>
      <c r="P34" s="83"/>
      <c r="Q34" s="83"/>
      <c r="R34" s="83"/>
      <c r="S34" s="14"/>
      <c r="T34" s="14"/>
      <c r="U34" s="14"/>
      <c r="V34" s="14"/>
      <c r="W34" s="14"/>
      <c r="X34" s="14"/>
      <c r="Y34" s="14"/>
      <c r="Z34" s="14"/>
      <c r="AA34" s="14"/>
      <c r="AB34" s="14"/>
      <c r="AC34" s="14"/>
      <c r="AE34" s="84" t="str">
        <f t="shared" si="5"/>
        <v>　令和８年　月</v>
      </c>
      <c r="AF34" s="85"/>
      <c r="AG34" s="86"/>
      <c r="AH34" s="63"/>
    </row>
    <row r="35" spans="1:57" ht="31.5" customHeight="1" thickBot="1">
      <c r="B35" s="81" t="s">
        <v>75</v>
      </c>
      <c r="C35" s="81"/>
      <c r="D35" s="81"/>
      <c r="E35" s="82"/>
      <c r="F35" s="82"/>
      <c r="G35" s="82"/>
      <c r="H35" s="82"/>
      <c r="I35" s="82"/>
      <c r="J35" s="82"/>
      <c r="K35" s="82"/>
      <c r="L35" s="83" t="str">
        <f t="shared" si="4"/>
        <v/>
      </c>
      <c r="M35" s="83"/>
      <c r="N35" s="83"/>
      <c r="O35" s="83"/>
      <c r="P35" s="83"/>
      <c r="Q35" s="83"/>
      <c r="R35" s="83"/>
      <c r="S35" s="14"/>
      <c r="T35" s="14"/>
      <c r="U35" s="14"/>
      <c r="V35" s="14"/>
      <c r="W35" s="14"/>
      <c r="X35" s="14"/>
      <c r="Y35" s="14"/>
      <c r="Z35" s="14"/>
      <c r="AA35" s="14"/>
      <c r="AB35" s="14"/>
      <c r="AC35" s="14"/>
      <c r="AE35" s="84" t="str">
        <f t="shared" si="5"/>
        <v>　令和８年　月</v>
      </c>
      <c r="AF35" s="85"/>
      <c r="AG35" s="86"/>
      <c r="AH35" s="63"/>
    </row>
    <row r="36" spans="1:57" ht="31.5" customHeight="1" thickBot="1">
      <c r="B36" s="81" t="s">
        <v>75</v>
      </c>
      <c r="C36" s="81"/>
      <c r="D36" s="81"/>
      <c r="E36" s="82"/>
      <c r="F36" s="82"/>
      <c r="G36" s="82"/>
      <c r="H36" s="82"/>
      <c r="I36" s="82"/>
      <c r="J36" s="82"/>
      <c r="K36" s="82"/>
      <c r="L36" s="83" t="str">
        <f t="shared" si="4"/>
        <v/>
      </c>
      <c r="M36" s="83"/>
      <c r="N36" s="83"/>
      <c r="O36" s="83"/>
      <c r="P36" s="83"/>
      <c r="Q36" s="83"/>
      <c r="R36" s="83"/>
      <c r="S36" s="87" t="s">
        <v>62</v>
      </c>
      <c r="T36" s="88"/>
      <c r="U36" s="88"/>
      <c r="V36" s="88"/>
      <c r="W36" s="88"/>
      <c r="X36" s="88"/>
      <c r="Y36" s="88"/>
      <c r="Z36" s="88"/>
      <c r="AA36" s="88"/>
      <c r="AB36" s="88"/>
      <c r="AC36" s="89"/>
      <c r="AE36" s="84" t="str">
        <f t="shared" si="5"/>
        <v>　令和８年　月</v>
      </c>
      <c r="AF36" s="85"/>
      <c r="AG36" s="86"/>
      <c r="AH36" s="63"/>
      <c r="BC36" s="37"/>
      <c r="BD36" s="37" t="s">
        <v>66</v>
      </c>
      <c r="BE36" s="37" t="s">
        <v>70</v>
      </c>
    </row>
    <row r="37" spans="1:57" ht="31.5" customHeight="1">
      <c r="B37" s="81" t="s">
        <v>75</v>
      </c>
      <c r="C37" s="81"/>
      <c r="D37" s="81"/>
      <c r="E37" s="82"/>
      <c r="F37" s="82"/>
      <c r="G37" s="82"/>
      <c r="H37" s="82"/>
      <c r="I37" s="82"/>
      <c r="J37" s="82"/>
      <c r="K37" s="82"/>
      <c r="L37" s="83" t="str">
        <f t="shared" si="4"/>
        <v/>
      </c>
      <c r="M37" s="83"/>
      <c r="N37" s="83"/>
      <c r="O37" s="83"/>
      <c r="P37" s="83"/>
      <c r="Q37" s="83"/>
      <c r="R37" s="83"/>
      <c r="S37" s="90" t="s">
        <v>45</v>
      </c>
      <c r="T37" s="90"/>
      <c r="U37" s="90"/>
      <c r="V37" s="90"/>
      <c r="W37" s="90"/>
      <c r="X37" s="90"/>
      <c r="Y37" s="90"/>
      <c r="Z37" s="90" t="s">
        <v>52</v>
      </c>
      <c r="AA37" s="91"/>
      <c r="AB37" s="91"/>
      <c r="AC37" s="91"/>
      <c r="AE37" s="84" t="str">
        <f t="shared" si="5"/>
        <v>　令和８年　月</v>
      </c>
      <c r="AF37" s="85"/>
      <c r="AG37" s="86"/>
      <c r="AH37" s="63"/>
      <c r="BC37" s="37" t="s">
        <v>64</v>
      </c>
      <c r="BD37" s="59">
        <v>1400000</v>
      </c>
      <c r="BE37" s="59">
        <v>400000</v>
      </c>
    </row>
    <row r="38" spans="1:57" ht="31.5" customHeight="1" thickBot="1">
      <c r="B38" s="65" t="s">
        <v>39</v>
      </c>
      <c r="C38" s="65"/>
      <c r="D38" s="65"/>
      <c r="E38" s="66">
        <f>IF(COUNT(E32:K37)&gt;0, SUM(E32:K37), 0)</f>
        <v>0</v>
      </c>
      <c r="F38" s="66"/>
      <c r="G38" s="66"/>
      <c r="H38" s="66"/>
      <c r="I38" s="66"/>
      <c r="J38" s="66"/>
      <c r="K38" s="66"/>
      <c r="L38" s="67">
        <f>IF(COUNT(L32:R37)&gt;0, SUM(L32:R37),0)</f>
        <v>0</v>
      </c>
      <c r="M38" s="67"/>
      <c r="N38" s="67"/>
      <c r="O38" s="67"/>
      <c r="P38" s="67"/>
      <c r="Q38" s="67"/>
      <c r="R38" s="68"/>
      <c r="S38" s="69"/>
      <c r="T38" s="69"/>
      <c r="U38" s="69"/>
      <c r="V38" s="69"/>
      <c r="W38" s="69"/>
      <c r="X38" s="69"/>
      <c r="Y38" s="69"/>
      <c r="Z38" s="69"/>
      <c r="AA38" s="69"/>
      <c r="AB38" s="69"/>
      <c r="AC38" s="69"/>
      <c r="AE38" s="70" t="s">
        <v>39</v>
      </c>
      <c r="AF38" s="71"/>
      <c r="AG38" s="72"/>
      <c r="AH38" s="64" t="str">
        <f>IF(COUNT(AH32:AH37)&gt;0, SUM(AH32:AH37), "")</f>
        <v/>
      </c>
      <c r="AZ38" s="37" t="s">
        <v>63</v>
      </c>
      <c r="BC38" s="37" t="s">
        <v>65</v>
      </c>
      <c r="BD38" s="59">
        <v>3700000</v>
      </c>
      <c r="BE38" s="59">
        <v>2000000</v>
      </c>
    </row>
    <row r="39" spans="1:57" ht="31.5" customHeight="1" thickTop="1">
      <c r="B39" s="73" t="s">
        <v>61</v>
      </c>
      <c r="C39" s="73"/>
      <c r="D39" s="73"/>
      <c r="E39" s="74">
        <f>IFERROR(ROUNDDOWN(MIN(E38*W29,VLOOKUP(E29,BC37:BD40,2,FALSE)-S39),0),0)</f>
        <v>0</v>
      </c>
      <c r="F39" s="74"/>
      <c r="G39" s="74"/>
      <c r="H39" s="74"/>
      <c r="I39" s="74"/>
      <c r="J39" s="74"/>
      <c r="K39" s="74"/>
      <c r="L39" s="74">
        <f>IFERROR(MIN(L38/2,VLOOKUP(E29,BC37:BE40,3,FALSE)-Z39),0)</f>
        <v>0</v>
      </c>
      <c r="M39" s="74"/>
      <c r="N39" s="74"/>
      <c r="O39" s="74"/>
      <c r="P39" s="74"/>
      <c r="Q39" s="74"/>
      <c r="R39" s="74"/>
      <c r="S39" s="75">
        <f>IF(S38="",0,MIN(IFERROR(ROUNDDOWN(S38*W29,0),0),VLOOKUP(E29,BC37:BD40,2,FALSE)))</f>
        <v>0</v>
      </c>
      <c r="T39" s="76"/>
      <c r="U39" s="76"/>
      <c r="V39" s="76"/>
      <c r="W39" s="76"/>
      <c r="X39" s="76"/>
      <c r="Y39" s="77"/>
      <c r="Z39" s="78">
        <f>IF(Z38="",0,MIN(ROUNDDOWN(Z38/2, 0),VLOOKUP(E29,BC37:BE40,3,FALSE)))</f>
        <v>0</v>
      </c>
      <c r="AA39" s="79"/>
      <c r="AB39" s="79"/>
      <c r="AC39" s="80"/>
      <c r="AE39" s="4"/>
      <c r="AF39" s="4"/>
      <c r="AG39" s="4"/>
      <c r="AH39" s="58"/>
      <c r="AZ39" s="59">
        <f>IFERROR(MAX(0, ROUNDDOWN(E38*W29, 0)), 0)</f>
        <v>0</v>
      </c>
      <c r="BC39" s="37" t="s">
        <v>57</v>
      </c>
      <c r="BD39" s="59">
        <v>3400000</v>
      </c>
      <c r="BE39" s="59"/>
    </row>
    <row r="40" spans="1:57" ht="31.5" customHeight="1">
      <c r="L40" s="6" t="s">
        <v>53</v>
      </c>
      <c r="BC40" s="37" t="s">
        <v>49</v>
      </c>
      <c r="BD40" s="59">
        <v>400000</v>
      </c>
      <c r="BE40" s="59"/>
    </row>
    <row r="41" spans="1:57" ht="23" thickBot="1"/>
    <row r="42" spans="1:57" ht="31.5" customHeight="1" thickBot="1">
      <c r="A42" s="4"/>
      <c r="B42" s="92" t="s">
        <v>56</v>
      </c>
      <c r="C42" s="93"/>
      <c r="D42" s="93"/>
      <c r="E42" s="94"/>
      <c r="F42" s="94"/>
      <c r="G42" s="94"/>
      <c r="H42" s="94"/>
      <c r="I42" s="94"/>
      <c r="J42" s="94"/>
      <c r="K42" s="94"/>
      <c r="L42" s="94"/>
      <c r="M42" s="94"/>
      <c r="N42" s="94"/>
      <c r="O42" s="94"/>
      <c r="P42" s="94"/>
      <c r="Q42" s="94"/>
      <c r="R42" s="95"/>
      <c r="S42" s="4"/>
      <c r="T42" s="4"/>
      <c r="U42" s="4"/>
      <c r="V42" s="60" t="s">
        <v>43</v>
      </c>
      <c r="W42" s="96" t="str">
        <f>IF(E42=AZ43,BA43,IF(E42=AZ44,BA44,IF(E42=AZ45,BA45,IF(E42=AZ46,BA46,""))))</f>
        <v/>
      </c>
      <c r="X42" s="97"/>
      <c r="Y42" s="4"/>
      <c r="Z42" s="4"/>
      <c r="AA42" s="4"/>
      <c r="AB42" s="14"/>
      <c r="AC42" s="14"/>
      <c r="AZ42" s="37"/>
      <c r="BA42" s="37" t="s">
        <v>50</v>
      </c>
      <c r="BC42" s="37"/>
      <c r="BD42" s="37" t="s">
        <v>51</v>
      </c>
    </row>
    <row r="43" spans="1:57" ht="31.5" customHeight="1" thickBot="1">
      <c r="A43" s="4"/>
      <c r="B43" s="98" t="s">
        <v>74</v>
      </c>
      <c r="C43" s="99"/>
      <c r="D43" s="99"/>
      <c r="E43" s="100"/>
      <c r="F43" s="100"/>
      <c r="G43" s="100"/>
      <c r="H43" s="100"/>
      <c r="I43" s="100"/>
      <c r="J43" s="100"/>
      <c r="K43" s="100"/>
      <c r="L43" s="100"/>
      <c r="M43" s="100"/>
      <c r="N43" s="100"/>
      <c r="O43" s="100"/>
      <c r="P43" s="100"/>
      <c r="Q43" s="100"/>
      <c r="R43" s="101"/>
      <c r="S43" s="14"/>
      <c r="T43" s="14"/>
      <c r="U43" s="14"/>
      <c r="V43" s="61" t="s">
        <v>73</v>
      </c>
      <c r="W43" s="102" t="str">
        <f>IF(E42=AZ43,BD43,IF(E42=AZ44,BD44,IF(E42=AZ45,BD45,IF(E42=AZ46,BD46,""))))</f>
        <v/>
      </c>
      <c r="X43" s="103"/>
      <c r="Y43" s="14"/>
      <c r="Z43" s="14"/>
      <c r="AA43" s="14"/>
      <c r="AB43" s="14"/>
      <c r="AC43" s="14"/>
      <c r="AE43" s="104" t="s">
        <v>59</v>
      </c>
      <c r="AF43" s="105"/>
      <c r="AG43" s="106"/>
      <c r="AH43" s="62" t="str">
        <f>IF(E43="","",E43)</f>
        <v/>
      </c>
      <c r="AZ43" s="37" t="s">
        <v>64</v>
      </c>
      <c r="BA43" s="37">
        <v>476</v>
      </c>
      <c r="BC43" s="37" t="s">
        <v>64</v>
      </c>
      <c r="BD43" s="39">
        <v>0.5</v>
      </c>
    </row>
    <row r="44" spans="1:57" ht="31.5" customHeight="1">
      <c r="B44" s="107" t="s">
        <v>41</v>
      </c>
      <c r="C44" s="107"/>
      <c r="D44" s="107"/>
      <c r="E44" s="90" t="s">
        <v>45</v>
      </c>
      <c r="F44" s="90"/>
      <c r="G44" s="90"/>
      <c r="H44" s="90"/>
      <c r="I44" s="90"/>
      <c r="J44" s="90"/>
      <c r="K44" s="90"/>
      <c r="L44" s="90" t="s">
        <v>52</v>
      </c>
      <c r="M44" s="90"/>
      <c r="N44" s="90"/>
      <c r="O44" s="90"/>
      <c r="P44" s="90"/>
      <c r="Q44" s="90"/>
      <c r="R44" s="90"/>
      <c r="S44" s="14"/>
      <c r="T44" s="14"/>
      <c r="U44" s="14"/>
      <c r="V44" s="14"/>
      <c r="W44" s="14"/>
      <c r="X44" s="14"/>
      <c r="Y44" s="14"/>
      <c r="Z44" s="14"/>
      <c r="AA44" s="14"/>
      <c r="AB44" s="14"/>
      <c r="AC44" s="14"/>
      <c r="AE44" s="108" t="s">
        <v>41</v>
      </c>
      <c r="AF44" s="91"/>
      <c r="AG44" s="91"/>
      <c r="AH44" s="54" t="s">
        <v>60</v>
      </c>
      <c r="AZ44" s="37" t="s">
        <v>65</v>
      </c>
      <c r="BA44" s="37">
        <v>476</v>
      </c>
      <c r="BC44" s="37" t="s">
        <v>65</v>
      </c>
      <c r="BD44" s="39">
        <v>0.5</v>
      </c>
    </row>
    <row r="45" spans="1:57" ht="31.5" customHeight="1">
      <c r="B45" s="81" t="s">
        <v>75</v>
      </c>
      <c r="C45" s="81"/>
      <c r="D45" s="81"/>
      <c r="E45" s="82"/>
      <c r="F45" s="82"/>
      <c r="G45" s="82"/>
      <c r="H45" s="82"/>
      <c r="I45" s="82"/>
      <c r="J45" s="82"/>
      <c r="K45" s="82"/>
      <c r="L45" s="83" t="str">
        <f t="shared" ref="L45:L50" si="6">IF(AH45="","",ROUND(AH45/1.1,0))</f>
        <v/>
      </c>
      <c r="M45" s="83"/>
      <c r="N45" s="83"/>
      <c r="O45" s="83"/>
      <c r="P45" s="83"/>
      <c r="Q45" s="83"/>
      <c r="R45" s="83"/>
      <c r="S45" s="14"/>
      <c r="T45" s="14"/>
      <c r="U45" s="14"/>
      <c r="V45" s="14"/>
      <c r="W45" s="14"/>
      <c r="X45" s="14"/>
      <c r="Y45" s="14"/>
      <c r="Z45" s="14"/>
      <c r="AA45" s="14"/>
      <c r="AB45" s="14"/>
      <c r="AC45" s="14"/>
      <c r="AE45" s="109" t="str">
        <f>B45</f>
        <v>　令和８年　月</v>
      </c>
      <c r="AF45" s="85"/>
      <c r="AG45" s="86"/>
      <c r="AH45" s="63"/>
      <c r="AZ45" s="37" t="s">
        <v>57</v>
      </c>
      <c r="BA45" s="37">
        <v>476</v>
      </c>
      <c r="BC45" s="37" t="s">
        <v>57</v>
      </c>
      <c r="BD45" s="37" t="s">
        <v>58</v>
      </c>
    </row>
    <row r="46" spans="1:57" ht="31.5" customHeight="1">
      <c r="B46" s="81" t="s">
        <v>75</v>
      </c>
      <c r="C46" s="81"/>
      <c r="D46" s="81"/>
      <c r="E46" s="82"/>
      <c r="F46" s="82"/>
      <c r="G46" s="82"/>
      <c r="H46" s="82"/>
      <c r="I46" s="82"/>
      <c r="J46" s="82"/>
      <c r="K46" s="82"/>
      <c r="L46" s="83" t="str">
        <f t="shared" si="6"/>
        <v/>
      </c>
      <c r="M46" s="83"/>
      <c r="N46" s="83"/>
      <c r="O46" s="83"/>
      <c r="P46" s="83"/>
      <c r="Q46" s="83"/>
      <c r="R46" s="83"/>
      <c r="S46" s="14"/>
      <c r="T46" s="14"/>
      <c r="U46" s="14"/>
      <c r="V46" s="14"/>
      <c r="W46" s="14"/>
      <c r="X46" s="14"/>
      <c r="Y46" s="14"/>
      <c r="Z46" s="14"/>
      <c r="AA46" s="14"/>
      <c r="AB46" s="14"/>
      <c r="AC46" s="14"/>
      <c r="AE46" s="84" t="str">
        <f t="shared" ref="AE46:AE50" si="7">B46</f>
        <v>　令和８年　月</v>
      </c>
      <c r="AF46" s="85"/>
      <c r="AG46" s="86"/>
      <c r="AH46" s="63"/>
      <c r="AZ46" s="37" t="s">
        <v>49</v>
      </c>
      <c r="BA46" s="37">
        <v>576</v>
      </c>
      <c r="BC46" s="37" t="s">
        <v>49</v>
      </c>
      <c r="BD46" s="37" t="s">
        <v>58</v>
      </c>
    </row>
    <row r="47" spans="1:57" ht="31.5" customHeight="1">
      <c r="B47" s="81" t="s">
        <v>75</v>
      </c>
      <c r="C47" s="81"/>
      <c r="D47" s="81"/>
      <c r="E47" s="82"/>
      <c r="F47" s="82"/>
      <c r="G47" s="82"/>
      <c r="H47" s="82"/>
      <c r="I47" s="82"/>
      <c r="J47" s="82"/>
      <c r="K47" s="82"/>
      <c r="L47" s="83" t="str">
        <f t="shared" si="6"/>
        <v/>
      </c>
      <c r="M47" s="83"/>
      <c r="N47" s="83"/>
      <c r="O47" s="83"/>
      <c r="P47" s="83"/>
      <c r="Q47" s="83"/>
      <c r="R47" s="83"/>
      <c r="S47" s="14"/>
      <c r="T47" s="14"/>
      <c r="U47" s="14"/>
      <c r="V47" s="14"/>
      <c r="W47" s="14"/>
      <c r="X47" s="14"/>
      <c r="Y47" s="14"/>
      <c r="Z47" s="14"/>
      <c r="AA47" s="14"/>
      <c r="AB47" s="14"/>
      <c r="AC47" s="14"/>
      <c r="AE47" s="84" t="str">
        <f t="shared" si="7"/>
        <v>　令和８年　月</v>
      </c>
      <c r="AF47" s="85"/>
      <c r="AG47" s="86"/>
      <c r="AH47" s="63"/>
    </row>
    <row r="48" spans="1:57" ht="31.5" customHeight="1" thickBot="1">
      <c r="B48" s="81" t="s">
        <v>75</v>
      </c>
      <c r="C48" s="81"/>
      <c r="D48" s="81"/>
      <c r="E48" s="82"/>
      <c r="F48" s="82"/>
      <c r="G48" s="82"/>
      <c r="H48" s="82"/>
      <c r="I48" s="82"/>
      <c r="J48" s="82"/>
      <c r="K48" s="82"/>
      <c r="L48" s="83" t="str">
        <f t="shared" si="6"/>
        <v/>
      </c>
      <c r="M48" s="83"/>
      <c r="N48" s="83"/>
      <c r="O48" s="83"/>
      <c r="P48" s="83"/>
      <c r="Q48" s="83"/>
      <c r="R48" s="83"/>
      <c r="S48" s="14"/>
      <c r="T48" s="14"/>
      <c r="U48" s="14"/>
      <c r="V48" s="14"/>
      <c r="W48" s="14"/>
      <c r="X48" s="14"/>
      <c r="Y48" s="14"/>
      <c r="Z48" s="14"/>
      <c r="AA48" s="14"/>
      <c r="AB48" s="14"/>
      <c r="AC48" s="14"/>
      <c r="AE48" s="84" t="str">
        <f t="shared" si="7"/>
        <v>　令和８年　月</v>
      </c>
      <c r="AF48" s="85"/>
      <c r="AG48" s="86"/>
      <c r="AH48" s="63"/>
    </row>
    <row r="49" spans="1:57" ht="31.5" customHeight="1" thickBot="1">
      <c r="B49" s="81" t="s">
        <v>75</v>
      </c>
      <c r="C49" s="81"/>
      <c r="D49" s="81"/>
      <c r="E49" s="82"/>
      <c r="F49" s="82"/>
      <c r="G49" s="82"/>
      <c r="H49" s="82"/>
      <c r="I49" s="82"/>
      <c r="J49" s="82"/>
      <c r="K49" s="82"/>
      <c r="L49" s="83" t="str">
        <f t="shared" si="6"/>
        <v/>
      </c>
      <c r="M49" s="83"/>
      <c r="N49" s="83"/>
      <c r="O49" s="83"/>
      <c r="P49" s="83"/>
      <c r="Q49" s="83"/>
      <c r="R49" s="83"/>
      <c r="S49" s="87" t="s">
        <v>62</v>
      </c>
      <c r="T49" s="88"/>
      <c r="U49" s="88"/>
      <c r="V49" s="88"/>
      <c r="W49" s="88"/>
      <c r="X49" s="88"/>
      <c r="Y49" s="88"/>
      <c r="Z49" s="88"/>
      <c r="AA49" s="88"/>
      <c r="AB49" s="88"/>
      <c r="AC49" s="89"/>
      <c r="AE49" s="84" t="str">
        <f t="shared" si="7"/>
        <v>　令和８年　月</v>
      </c>
      <c r="AF49" s="85"/>
      <c r="AG49" s="86"/>
      <c r="AH49" s="63"/>
      <c r="BC49" s="37"/>
      <c r="BD49" s="37" t="s">
        <v>66</v>
      </c>
      <c r="BE49" s="37" t="s">
        <v>70</v>
      </c>
    </row>
    <row r="50" spans="1:57" ht="31.5" customHeight="1">
      <c r="B50" s="81" t="s">
        <v>75</v>
      </c>
      <c r="C50" s="81"/>
      <c r="D50" s="81"/>
      <c r="E50" s="82"/>
      <c r="F50" s="82"/>
      <c r="G50" s="82"/>
      <c r="H50" s="82"/>
      <c r="I50" s="82"/>
      <c r="J50" s="82"/>
      <c r="K50" s="82"/>
      <c r="L50" s="83" t="str">
        <f t="shared" si="6"/>
        <v/>
      </c>
      <c r="M50" s="83"/>
      <c r="N50" s="83"/>
      <c r="O50" s="83"/>
      <c r="P50" s="83"/>
      <c r="Q50" s="83"/>
      <c r="R50" s="83"/>
      <c r="S50" s="90" t="s">
        <v>45</v>
      </c>
      <c r="T50" s="90"/>
      <c r="U50" s="90"/>
      <c r="V50" s="90"/>
      <c r="W50" s="90"/>
      <c r="X50" s="90"/>
      <c r="Y50" s="90"/>
      <c r="Z50" s="90" t="s">
        <v>52</v>
      </c>
      <c r="AA50" s="91"/>
      <c r="AB50" s="91"/>
      <c r="AC50" s="91"/>
      <c r="AE50" s="84" t="str">
        <f t="shared" si="7"/>
        <v>　令和８年　月</v>
      </c>
      <c r="AF50" s="85"/>
      <c r="AG50" s="86"/>
      <c r="AH50" s="63"/>
      <c r="BC50" s="37" t="s">
        <v>64</v>
      </c>
      <c r="BD50" s="59">
        <v>1400000</v>
      </c>
      <c r="BE50" s="59">
        <v>400000</v>
      </c>
    </row>
    <row r="51" spans="1:57" ht="31.5" customHeight="1" thickBot="1">
      <c r="B51" s="65" t="s">
        <v>39</v>
      </c>
      <c r="C51" s="65"/>
      <c r="D51" s="65"/>
      <c r="E51" s="66">
        <f>IF(COUNT(E45:K50)&gt;0, SUM(E45:K50), 0)</f>
        <v>0</v>
      </c>
      <c r="F51" s="66"/>
      <c r="G51" s="66"/>
      <c r="H51" s="66"/>
      <c r="I51" s="66"/>
      <c r="J51" s="66"/>
      <c r="K51" s="66"/>
      <c r="L51" s="67">
        <f>IF(COUNT(L45:R50)&gt;0, SUM(L45:R50),0)</f>
        <v>0</v>
      </c>
      <c r="M51" s="67"/>
      <c r="N51" s="67"/>
      <c r="O51" s="67"/>
      <c r="P51" s="67"/>
      <c r="Q51" s="67"/>
      <c r="R51" s="68"/>
      <c r="S51" s="69"/>
      <c r="T51" s="69"/>
      <c r="U51" s="69"/>
      <c r="V51" s="69"/>
      <c r="W51" s="69"/>
      <c r="X51" s="69"/>
      <c r="Y51" s="69"/>
      <c r="Z51" s="69"/>
      <c r="AA51" s="69"/>
      <c r="AB51" s="69"/>
      <c r="AC51" s="69"/>
      <c r="AE51" s="70" t="s">
        <v>39</v>
      </c>
      <c r="AF51" s="71"/>
      <c r="AG51" s="72"/>
      <c r="AH51" s="64" t="str">
        <f>IF(COUNT(AH45:AH50)&gt;0, SUM(AH45:AH50), "")</f>
        <v/>
      </c>
      <c r="AZ51" s="37" t="s">
        <v>63</v>
      </c>
      <c r="BC51" s="37" t="s">
        <v>65</v>
      </c>
      <c r="BD51" s="59">
        <v>3700000</v>
      </c>
      <c r="BE51" s="59">
        <v>2000000</v>
      </c>
    </row>
    <row r="52" spans="1:57" ht="31.5" customHeight="1" thickTop="1">
      <c r="B52" s="73" t="s">
        <v>61</v>
      </c>
      <c r="C52" s="73"/>
      <c r="D52" s="73"/>
      <c r="E52" s="74">
        <f>IFERROR(ROUNDDOWN(MIN(E51*W42,VLOOKUP(E42,BC50:BD53,2,FALSE)-S52),0),0)</f>
        <v>0</v>
      </c>
      <c r="F52" s="74"/>
      <c r="G52" s="74"/>
      <c r="H52" s="74"/>
      <c r="I52" s="74"/>
      <c r="J52" s="74"/>
      <c r="K52" s="74"/>
      <c r="L52" s="74">
        <f>IFERROR(MIN(L51/2,VLOOKUP(E42,BC50:BE53,3,FALSE)-Z52),0)</f>
        <v>0</v>
      </c>
      <c r="M52" s="74"/>
      <c r="N52" s="74"/>
      <c r="O52" s="74"/>
      <c r="P52" s="74"/>
      <c r="Q52" s="74"/>
      <c r="R52" s="74"/>
      <c r="S52" s="75">
        <f>IF(S51="",0,MIN(IFERROR(ROUNDDOWN(S51*W42,0),0),VLOOKUP(E42,BC50:BD53,2,FALSE)))</f>
        <v>0</v>
      </c>
      <c r="T52" s="76"/>
      <c r="U52" s="76"/>
      <c r="V52" s="76"/>
      <c r="W52" s="76"/>
      <c r="X52" s="76"/>
      <c r="Y52" s="77"/>
      <c r="Z52" s="78">
        <f>IF(Z51="",0,MIN(ROUNDDOWN(Z51/2, 0),VLOOKUP(E42,BC50:BE53,3,FALSE)))</f>
        <v>0</v>
      </c>
      <c r="AA52" s="79"/>
      <c r="AB52" s="79"/>
      <c r="AC52" s="80"/>
      <c r="AE52" s="4"/>
      <c r="AF52" s="4"/>
      <c r="AG52" s="4"/>
      <c r="AH52" s="58"/>
      <c r="AZ52" s="59">
        <f>IFERROR(MAX(0, ROUNDDOWN(E51*W42, 0)), 0)</f>
        <v>0</v>
      </c>
      <c r="BC52" s="37" t="s">
        <v>57</v>
      </c>
      <c r="BD52" s="59">
        <v>3400000</v>
      </c>
      <c r="BE52" s="59"/>
    </row>
    <row r="53" spans="1:57" ht="31.5" customHeight="1">
      <c r="L53" s="6" t="s">
        <v>53</v>
      </c>
      <c r="BC53" s="37" t="s">
        <v>49</v>
      </c>
      <c r="BD53" s="59">
        <v>400000</v>
      </c>
      <c r="BE53" s="59"/>
    </row>
    <row r="54" spans="1:57" ht="21" customHeight="1">
      <c r="L54" s="6"/>
    </row>
    <row r="55" spans="1:57" ht="31.5" hidden="1" customHeight="1" outlineLevel="1" thickBot="1">
      <c r="A55" s="4"/>
      <c r="B55" s="92" t="s">
        <v>56</v>
      </c>
      <c r="C55" s="93"/>
      <c r="D55" s="93"/>
      <c r="E55" s="94"/>
      <c r="F55" s="94"/>
      <c r="G55" s="94"/>
      <c r="H55" s="94"/>
      <c r="I55" s="94"/>
      <c r="J55" s="94"/>
      <c r="K55" s="94"/>
      <c r="L55" s="94"/>
      <c r="M55" s="94"/>
      <c r="N55" s="94"/>
      <c r="O55" s="94"/>
      <c r="P55" s="94"/>
      <c r="Q55" s="94"/>
      <c r="R55" s="95"/>
      <c r="S55" s="4"/>
      <c r="T55" s="4"/>
      <c r="U55" s="4"/>
      <c r="V55" s="60" t="s">
        <v>43</v>
      </c>
      <c r="W55" s="96" t="str">
        <f>IF(E55=AZ56,BA56,IF(E55=AZ57,BA57,IF(E55=AZ58,BA58,IF(E55=AZ59,BA59,""))))</f>
        <v/>
      </c>
      <c r="X55" s="97"/>
      <c r="Y55" s="4"/>
      <c r="Z55" s="4"/>
      <c r="AA55" s="4"/>
      <c r="AB55" s="14"/>
      <c r="AC55" s="14"/>
      <c r="AZ55" s="37"/>
      <c r="BA55" s="37" t="s">
        <v>50</v>
      </c>
      <c r="BC55" s="37"/>
      <c r="BD55" s="37" t="s">
        <v>51</v>
      </c>
    </row>
    <row r="56" spans="1:57" ht="31.5" hidden="1" customHeight="1" outlineLevel="1" thickBot="1">
      <c r="A56" s="4"/>
      <c r="B56" s="98" t="s">
        <v>74</v>
      </c>
      <c r="C56" s="99"/>
      <c r="D56" s="99"/>
      <c r="E56" s="100"/>
      <c r="F56" s="100"/>
      <c r="G56" s="100"/>
      <c r="H56" s="100"/>
      <c r="I56" s="100"/>
      <c r="J56" s="100"/>
      <c r="K56" s="100"/>
      <c r="L56" s="100"/>
      <c r="M56" s="100"/>
      <c r="N56" s="100"/>
      <c r="O56" s="100"/>
      <c r="P56" s="100"/>
      <c r="Q56" s="100"/>
      <c r="R56" s="101"/>
      <c r="S56" s="14"/>
      <c r="T56" s="14"/>
      <c r="U56" s="14"/>
      <c r="V56" s="61" t="s">
        <v>73</v>
      </c>
      <c r="W56" s="102" t="str">
        <f>IF(E55=AZ56,BD56,IF(E55=AZ57,BD57,IF(E55=AZ58,BD58,IF(E55=AZ59,BD59,""))))</f>
        <v/>
      </c>
      <c r="X56" s="103"/>
      <c r="Y56" s="14"/>
      <c r="Z56" s="14"/>
      <c r="AA56" s="14"/>
      <c r="AB56" s="14"/>
      <c r="AC56" s="14"/>
      <c r="AE56" s="104" t="s">
        <v>59</v>
      </c>
      <c r="AF56" s="105"/>
      <c r="AG56" s="106"/>
      <c r="AH56" s="62" t="str">
        <f>IF(E56="","",E56)</f>
        <v/>
      </c>
      <c r="AZ56" s="37" t="s">
        <v>64</v>
      </c>
      <c r="BA56" s="37">
        <v>476</v>
      </c>
      <c r="BC56" s="37" t="s">
        <v>64</v>
      </c>
      <c r="BD56" s="39">
        <v>0.5</v>
      </c>
    </row>
    <row r="57" spans="1:57" ht="31.5" hidden="1" customHeight="1" outlineLevel="1">
      <c r="B57" s="107" t="s">
        <v>41</v>
      </c>
      <c r="C57" s="107"/>
      <c r="D57" s="107"/>
      <c r="E57" s="90" t="s">
        <v>45</v>
      </c>
      <c r="F57" s="90"/>
      <c r="G57" s="90"/>
      <c r="H57" s="90"/>
      <c r="I57" s="90"/>
      <c r="J57" s="90"/>
      <c r="K57" s="90"/>
      <c r="L57" s="90" t="s">
        <v>52</v>
      </c>
      <c r="M57" s="90"/>
      <c r="N57" s="90"/>
      <c r="O57" s="90"/>
      <c r="P57" s="90"/>
      <c r="Q57" s="90"/>
      <c r="R57" s="90"/>
      <c r="S57" s="14"/>
      <c r="T57" s="14"/>
      <c r="U57" s="14"/>
      <c r="V57" s="14"/>
      <c r="W57" s="14"/>
      <c r="X57" s="14"/>
      <c r="Y57" s="14"/>
      <c r="Z57" s="14"/>
      <c r="AA57" s="14"/>
      <c r="AB57" s="14"/>
      <c r="AC57" s="14"/>
      <c r="AE57" s="108" t="s">
        <v>41</v>
      </c>
      <c r="AF57" s="91"/>
      <c r="AG57" s="91"/>
      <c r="AH57" s="54" t="s">
        <v>60</v>
      </c>
      <c r="AZ57" s="37" t="s">
        <v>65</v>
      </c>
      <c r="BA57" s="37">
        <v>476</v>
      </c>
      <c r="BC57" s="37" t="s">
        <v>65</v>
      </c>
      <c r="BD57" s="39">
        <v>0.5</v>
      </c>
    </row>
    <row r="58" spans="1:57" ht="31.5" hidden="1" customHeight="1" outlineLevel="1">
      <c r="B58" s="81" t="s">
        <v>75</v>
      </c>
      <c r="C58" s="81"/>
      <c r="D58" s="81"/>
      <c r="E58" s="82"/>
      <c r="F58" s="82"/>
      <c r="G58" s="82"/>
      <c r="H58" s="82"/>
      <c r="I58" s="82"/>
      <c r="J58" s="82"/>
      <c r="K58" s="82"/>
      <c r="L58" s="83" t="str">
        <f t="shared" ref="L58:L63" si="8">IF(AH58="","",ROUND(AH58/1.1,0))</f>
        <v/>
      </c>
      <c r="M58" s="83"/>
      <c r="N58" s="83"/>
      <c r="O58" s="83"/>
      <c r="P58" s="83"/>
      <c r="Q58" s="83"/>
      <c r="R58" s="83"/>
      <c r="S58" s="14"/>
      <c r="T58" s="14"/>
      <c r="U58" s="14"/>
      <c r="V58" s="14"/>
      <c r="W58" s="14"/>
      <c r="X58" s="14"/>
      <c r="Y58" s="14"/>
      <c r="Z58" s="14"/>
      <c r="AA58" s="14"/>
      <c r="AB58" s="14"/>
      <c r="AC58" s="14"/>
      <c r="AE58" s="109" t="str">
        <f>B58</f>
        <v>　令和８年　月</v>
      </c>
      <c r="AF58" s="85"/>
      <c r="AG58" s="86"/>
      <c r="AH58" s="63"/>
      <c r="AZ58" s="37" t="s">
        <v>57</v>
      </c>
      <c r="BA58" s="37">
        <v>476</v>
      </c>
      <c r="BC58" s="37" t="s">
        <v>57</v>
      </c>
      <c r="BD58" s="37" t="s">
        <v>58</v>
      </c>
    </row>
    <row r="59" spans="1:57" ht="31.5" hidden="1" customHeight="1" outlineLevel="1">
      <c r="B59" s="81" t="s">
        <v>75</v>
      </c>
      <c r="C59" s="81"/>
      <c r="D59" s="81"/>
      <c r="E59" s="82"/>
      <c r="F59" s="82"/>
      <c r="G59" s="82"/>
      <c r="H59" s="82"/>
      <c r="I59" s="82"/>
      <c r="J59" s="82"/>
      <c r="K59" s="82"/>
      <c r="L59" s="83" t="str">
        <f t="shared" si="8"/>
        <v/>
      </c>
      <c r="M59" s="83"/>
      <c r="N59" s="83"/>
      <c r="O59" s="83"/>
      <c r="P59" s="83"/>
      <c r="Q59" s="83"/>
      <c r="R59" s="83"/>
      <c r="S59" s="14"/>
      <c r="T59" s="14"/>
      <c r="U59" s="14"/>
      <c r="V59" s="14"/>
      <c r="W59" s="14"/>
      <c r="X59" s="14"/>
      <c r="Y59" s="14"/>
      <c r="Z59" s="14"/>
      <c r="AA59" s="14"/>
      <c r="AB59" s="14"/>
      <c r="AC59" s="14"/>
      <c r="AE59" s="84" t="str">
        <f t="shared" ref="AE59:AE63" si="9">B59</f>
        <v>　令和８年　月</v>
      </c>
      <c r="AF59" s="85"/>
      <c r="AG59" s="86"/>
      <c r="AH59" s="63"/>
      <c r="AZ59" s="37" t="s">
        <v>49</v>
      </c>
      <c r="BA59" s="37">
        <v>576</v>
      </c>
      <c r="BC59" s="37" t="s">
        <v>49</v>
      </c>
      <c r="BD59" s="37" t="s">
        <v>58</v>
      </c>
    </row>
    <row r="60" spans="1:57" ht="31.5" hidden="1" customHeight="1" outlineLevel="1">
      <c r="B60" s="81" t="s">
        <v>75</v>
      </c>
      <c r="C60" s="81"/>
      <c r="D60" s="81"/>
      <c r="E60" s="82"/>
      <c r="F60" s="82"/>
      <c r="G60" s="82"/>
      <c r="H60" s="82"/>
      <c r="I60" s="82"/>
      <c r="J60" s="82"/>
      <c r="K60" s="82"/>
      <c r="L60" s="83" t="str">
        <f t="shared" si="8"/>
        <v/>
      </c>
      <c r="M60" s="83"/>
      <c r="N60" s="83"/>
      <c r="O60" s="83"/>
      <c r="P60" s="83"/>
      <c r="Q60" s="83"/>
      <c r="R60" s="83"/>
      <c r="S60" s="14"/>
      <c r="T60" s="14"/>
      <c r="U60" s="14"/>
      <c r="V60" s="14"/>
      <c r="W60" s="14"/>
      <c r="X60" s="14"/>
      <c r="Y60" s="14"/>
      <c r="Z60" s="14"/>
      <c r="AA60" s="14"/>
      <c r="AB60" s="14"/>
      <c r="AC60" s="14"/>
      <c r="AE60" s="84" t="str">
        <f t="shared" si="9"/>
        <v>　令和８年　月</v>
      </c>
      <c r="AF60" s="85"/>
      <c r="AG60" s="86"/>
      <c r="AH60" s="63"/>
    </row>
    <row r="61" spans="1:57" ht="31.5" hidden="1" customHeight="1" outlineLevel="1" thickBot="1">
      <c r="B61" s="81" t="s">
        <v>75</v>
      </c>
      <c r="C61" s="81"/>
      <c r="D61" s="81"/>
      <c r="E61" s="82"/>
      <c r="F61" s="82"/>
      <c r="G61" s="82"/>
      <c r="H61" s="82"/>
      <c r="I61" s="82"/>
      <c r="J61" s="82"/>
      <c r="K61" s="82"/>
      <c r="L61" s="83" t="str">
        <f t="shared" si="8"/>
        <v/>
      </c>
      <c r="M61" s="83"/>
      <c r="N61" s="83"/>
      <c r="O61" s="83"/>
      <c r="P61" s="83"/>
      <c r="Q61" s="83"/>
      <c r="R61" s="83"/>
      <c r="S61" s="14"/>
      <c r="T61" s="14"/>
      <c r="U61" s="14"/>
      <c r="V61" s="14"/>
      <c r="W61" s="14"/>
      <c r="X61" s="14"/>
      <c r="Y61" s="14"/>
      <c r="Z61" s="14"/>
      <c r="AA61" s="14"/>
      <c r="AB61" s="14"/>
      <c r="AC61" s="14"/>
      <c r="AE61" s="84" t="str">
        <f t="shared" si="9"/>
        <v>　令和８年　月</v>
      </c>
      <c r="AF61" s="85"/>
      <c r="AG61" s="86"/>
      <c r="AH61" s="63"/>
    </row>
    <row r="62" spans="1:57" ht="31.5" hidden="1" customHeight="1" outlineLevel="1" thickBot="1">
      <c r="B62" s="81" t="s">
        <v>75</v>
      </c>
      <c r="C62" s="81"/>
      <c r="D62" s="81"/>
      <c r="E62" s="82"/>
      <c r="F62" s="82"/>
      <c r="G62" s="82"/>
      <c r="H62" s="82"/>
      <c r="I62" s="82"/>
      <c r="J62" s="82"/>
      <c r="K62" s="82"/>
      <c r="L62" s="83" t="str">
        <f t="shared" si="8"/>
        <v/>
      </c>
      <c r="M62" s="83"/>
      <c r="N62" s="83"/>
      <c r="O62" s="83"/>
      <c r="P62" s="83"/>
      <c r="Q62" s="83"/>
      <c r="R62" s="83"/>
      <c r="S62" s="87" t="s">
        <v>62</v>
      </c>
      <c r="T62" s="88"/>
      <c r="U62" s="88"/>
      <c r="V62" s="88"/>
      <c r="W62" s="88"/>
      <c r="X62" s="88"/>
      <c r="Y62" s="88"/>
      <c r="Z62" s="88"/>
      <c r="AA62" s="88"/>
      <c r="AB62" s="88"/>
      <c r="AC62" s="89"/>
      <c r="AE62" s="84" t="str">
        <f t="shared" si="9"/>
        <v>　令和８年　月</v>
      </c>
      <c r="AF62" s="85"/>
      <c r="AG62" s="86"/>
      <c r="AH62" s="63"/>
      <c r="BC62" s="37"/>
      <c r="BD62" s="37" t="s">
        <v>66</v>
      </c>
      <c r="BE62" s="37" t="s">
        <v>70</v>
      </c>
    </row>
    <row r="63" spans="1:57" ht="31.5" hidden="1" customHeight="1" outlineLevel="1">
      <c r="B63" s="81" t="s">
        <v>75</v>
      </c>
      <c r="C63" s="81"/>
      <c r="D63" s="81"/>
      <c r="E63" s="82"/>
      <c r="F63" s="82"/>
      <c r="G63" s="82"/>
      <c r="H63" s="82"/>
      <c r="I63" s="82"/>
      <c r="J63" s="82"/>
      <c r="K63" s="82"/>
      <c r="L63" s="83" t="str">
        <f t="shared" si="8"/>
        <v/>
      </c>
      <c r="M63" s="83"/>
      <c r="N63" s="83"/>
      <c r="O63" s="83"/>
      <c r="P63" s="83"/>
      <c r="Q63" s="83"/>
      <c r="R63" s="83"/>
      <c r="S63" s="90" t="s">
        <v>45</v>
      </c>
      <c r="T63" s="90"/>
      <c r="U63" s="90"/>
      <c r="V63" s="90"/>
      <c r="W63" s="90"/>
      <c r="X63" s="90"/>
      <c r="Y63" s="90"/>
      <c r="Z63" s="90" t="s">
        <v>52</v>
      </c>
      <c r="AA63" s="91"/>
      <c r="AB63" s="91"/>
      <c r="AC63" s="91"/>
      <c r="AE63" s="84" t="str">
        <f t="shared" si="9"/>
        <v>　令和８年　月</v>
      </c>
      <c r="AF63" s="85"/>
      <c r="AG63" s="86"/>
      <c r="AH63" s="63"/>
      <c r="BC63" s="37" t="s">
        <v>64</v>
      </c>
      <c r="BD63" s="59">
        <v>1400000</v>
      </c>
      <c r="BE63" s="59">
        <v>400000</v>
      </c>
    </row>
    <row r="64" spans="1:57" ht="31.5" hidden="1" customHeight="1" outlineLevel="1" thickBot="1">
      <c r="B64" s="65" t="s">
        <v>39</v>
      </c>
      <c r="C64" s="65"/>
      <c r="D64" s="65"/>
      <c r="E64" s="66">
        <f>IF(COUNT(E58:K63)&gt;0, SUM(E58:K63), 0)</f>
        <v>0</v>
      </c>
      <c r="F64" s="66"/>
      <c r="G64" s="66"/>
      <c r="H64" s="66"/>
      <c r="I64" s="66"/>
      <c r="J64" s="66"/>
      <c r="K64" s="66"/>
      <c r="L64" s="67">
        <f>IF(COUNT(L58:R63)&gt;0, SUM(L58:R63),0)</f>
        <v>0</v>
      </c>
      <c r="M64" s="67"/>
      <c r="N64" s="67"/>
      <c r="O64" s="67"/>
      <c r="P64" s="67"/>
      <c r="Q64" s="67"/>
      <c r="R64" s="68"/>
      <c r="S64" s="69"/>
      <c r="T64" s="69"/>
      <c r="U64" s="69"/>
      <c r="V64" s="69"/>
      <c r="W64" s="69"/>
      <c r="X64" s="69"/>
      <c r="Y64" s="69"/>
      <c r="Z64" s="69"/>
      <c r="AA64" s="69"/>
      <c r="AB64" s="69"/>
      <c r="AC64" s="69"/>
      <c r="AE64" s="70" t="s">
        <v>39</v>
      </c>
      <c r="AF64" s="71"/>
      <c r="AG64" s="72"/>
      <c r="AH64" s="64" t="str">
        <f>IF(COUNT(AH58:AH63)&gt;0, SUM(AH58:AH63), "")</f>
        <v/>
      </c>
      <c r="AZ64" s="37" t="s">
        <v>63</v>
      </c>
      <c r="BC64" s="37" t="s">
        <v>65</v>
      </c>
      <c r="BD64" s="59">
        <v>3700000</v>
      </c>
      <c r="BE64" s="59">
        <v>2000000</v>
      </c>
    </row>
    <row r="65" spans="1:57" ht="31.5" hidden="1" customHeight="1" outlineLevel="1" thickTop="1">
      <c r="B65" s="73" t="s">
        <v>61</v>
      </c>
      <c r="C65" s="73"/>
      <c r="D65" s="73"/>
      <c r="E65" s="74">
        <f>IFERROR(ROUNDDOWN(MIN(E64*W55,VLOOKUP(E55,BC63:BD66,2,FALSE)-S65),0),0)</f>
        <v>0</v>
      </c>
      <c r="F65" s="74"/>
      <c r="G65" s="74"/>
      <c r="H65" s="74"/>
      <c r="I65" s="74"/>
      <c r="J65" s="74"/>
      <c r="K65" s="74"/>
      <c r="L65" s="74">
        <f>IFERROR(MIN(L64/2,VLOOKUP(E55,BC63:BE66,3,FALSE)-Z65),0)</f>
        <v>0</v>
      </c>
      <c r="M65" s="74"/>
      <c r="N65" s="74"/>
      <c r="O65" s="74"/>
      <c r="P65" s="74"/>
      <c r="Q65" s="74"/>
      <c r="R65" s="74"/>
      <c r="S65" s="75">
        <f>IF(S64="",0,MIN(IFERROR(ROUNDDOWN(S64*W55,0),0),VLOOKUP(E55,BC63:BD66,2,FALSE)))</f>
        <v>0</v>
      </c>
      <c r="T65" s="76"/>
      <c r="U65" s="76"/>
      <c r="V65" s="76"/>
      <c r="W65" s="76"/>
      <c r="X65" s="76"/>
      <c r="Y65" s="77"/>
      <c r="Z65" s="78">
        <f>IF(Z64="",0,MIN(ROUNDDOWN(Z64/2, 0),VLOOKUP(E55,BC63:BE66,3,FALSE)))</f>
        <v>0</v>
      </c>
      <c r="AA65" s="79"/>
      <c r="AB65" s="79"/>
      <c r="AC65" s="80"/>
      <c r="AE65" s="4"/>
      <c r="AF65" s="4"/>
      <c r="AG65" s="4"/>
      <c r="AH65" s="58"/>
      <c r="AZ65" s="59">
        <f>IFERROR(MAX(0, ROUNDDOWN(E64*W55, 0)), 0)</f>
        <v>0</v>
      </c>
      <c r="BC65" s="37" t="s">
        <v>57</v>
      </c>
      <c r="BD65" s="59">
        <v>3400000</v>
      </c>
      <c r="BE65" s="59"/>
    </row>
    <row r="66" spans="1:57" ht="31.5" hidden="1" customHeight="1" outlineLevel="1">
      <c r="L66" s="6" t="s">
        <v>53</v>
      </c>
      <c r="BC66" s="37" t="s">
        <v>49</v>
      </c>
      <c r="BD66" s="59">
        <v>400000</v>
      </c>
      <c r="BE66" s="59"/>
    </row>
    <row r="67" spans="1:57" ht="21" hidden="1" customHeight="1" outlineLevel="1" thickBot="1">
      <c r="L67" s="6"/>
    </row>
    <row r="68" spans="1:57" ht="31.5" hidden="1" customHeight="1" outlineLevel="1" thickBot="1">
      <c r="A68" s="4"/>
      <c r="B68" s="92" t="s">
        <v>56</v>
      </c>
      <c r="C68" s="93"/>
      <c r="D68" s="93"/>
      <c r="E68" s="94"/>
      <c r="F68" s="94"/>
      <c r="G68" s="94"/>
      <c r="H68" s="94"/>
      <c r="I68" s="94"/>
      <c r="J68" s="94"/>
      <c r="K68" s="94"/>
      <c r="L68" s="94"/>
      <c r="M68" s="94"/>
      <c r="N68" s="94"/>
      <c r="O68" s="94"/>
      <c r="P68" s="94"/>
      <c r="Q68" s="94"/>
      <c r="R68" s="95"/>
      <c r="S68" s="4"/>
      <c r="T68" s="4"/>
      <c r="U68" s="4"/>
      <c r="V68" s="60" t="s">
        <v>43</v>
      </c>
      <c r="W68" s="96" t="str">
        <f>IF(E68=AZ69,BA69,IF(E68=AZ70,BA70,IF(E68=AZ71,BA71,IF(E68=AZ72,BA72,""))))</f>
        <v/>
      </c>
      <c r="X68" s="97"/>
      <c r="Y68" s="4"/>
      <c r="Z68" s="4"/>
      <c r="AA68" s="4"/>
      <c r="AB68" s="14"/>
      <c r="AC68" s="14"/>
      <c r="AZ68" s="37"/>
      <c r="BA68" s="37" t="s">
        <v>50</v>
      </c>
      <c r="BC68" s="37"/>
      <c r="BD68" s="37" t="s">
        <v>51</v>
      </c>
    </row>
    <row r="69" spans="1:57" ht="31.5" hidden="1" customHeight="1" outlineLevel="1" thickBot="1">
      <c r="A69" s="4"/>
      <c r="B69" s="98" t="s">
        <v>74</v>
      </c>
      <c r="C69" s="99"/>
      <c r="D69" s="99"/>
      <c r="E69" s="100"/>
      <c r="F69" s="100"/>
      <c r="G69" s="100"/>
      <c r="H69" s="100"/>
      <c r="I69" s="100"/>
      <c r="J69" s="100"/>
      <c r="K69" s="100"/>
      <c r="L69" s="100"/>
      <c r="M69" s="100"/>
      <c r="N69" s="100"/>
      <c r="O69" s="100"/>
      <c r="P69" s="100"/>
      <c r="Q69" s="100"/>
      <c r="R69" s="101"/>
      <c r="S69" s="14"/>
      <c r="T69" s="14"/>
      <c r="U69" s="14"/>
      <c r="V69" s="61" t="s">
        <v>73</v>
      </c>
      <c r="W69" s="102" t="str">
        <f>IF(E68=AZ69,BD69,IF(E68=AZ70,BD70,IF(E68=AZ71,BD71,IF(E68=AZ72,BD72,""))))</f>
        <v/>
      </c>
      <c r="X69" s="103"/>
      <c r="Y69" s="14"/>
      <c r="Z69" s="14"/>
      <c r="AA69" s="14"/>
      <c r="AB69" s="14"/>
      <c r="AC69" s="14"/>
      <c r="AE69" s="104" t="s">
        <v>59</v>
      </c>
      <c r="AF69" s="105"/>
      <c r="AG69" s="106"/>
      <c r="AH69" s="62" t="str">
        <f>IF(E69="","",E69)</f>
        <v/>
      </c>
      <c r="AZ69" s="37" t="s">
        <v>64</v>
      </c>
      <c r="BA69" s="37">
        <v>476</v>
      </c>
      <c r="BC69" s="37" t="s">
        <v>64</v>
      </c>
      <c r="BD69" s="39">
        <v>0.5</v>
      </c>
    </row>
    <row r="70" spans="1:57" ht="31.5" hidden="1" customHeight="1" outlineLevel="1">
      <c r="B70" s="107" t="s">
        <v>41</v>
      </c>
      <c r="C70" s="107"/>
      <c r="D70" s="107"/>
      <c r="E70" s="90" t="s">
        <v>45</v>
      </c>
      <c r="F70" s="90"/>
      <c r="G70" s="90"/>
      <c r="H70" s="90"/>
      <c r="I70" s="90"/>
      <c r="J70" s="90"/>
      <c r="K70" s="90"/>
      <c r="L70" s="90" t="s">
        <v>52</v>
      </c>
      <c r="M70" s="90"/>
      <c r="N70" s="90"/>
      <c r="O70" s="90"/>
      <c r="P70" s="90"/>
      <c r="Q70" s="90"/>
      <c r="R70" s="90"/>
      <c r="S70" s="14"/>
      <c r="T70" s="14"/>
      <c r="U70" s="14"/>
      <c r="V70" s="14"/>
      <c r="W70" s="14"/>
      <c r="X70" s="14"/>
      <c r="Y70" s="14"/>
      <c r="Z70" s="14"/>
      <c r="AA70" s="14"/>
      <c r="AB70" s="14"/>
      <c r="AC70" s="14"/>
      <c r="AE70" s="108" t="s">
        <v>41</v>
      </c>
      <c r="AF70" s="91"/>
      <c r="AG70" s="91"/>
      <c r="AH70" s="54" t="s">
        <v>60</v>
      </c>
      <c r="AZ70" s="37" t="s">
        <v>65</v>
      </c>
      <c r="BA70" s="37">
        <v>476</v>
      </c>
      <c r="BC70" s="37" t="s">
        <v>65</v>
      </c>
      <c r="BD70" s="39">
        <v>0.5</v>
      </c>
    </row>
    <row r="71" spans="1:57" ht="31.5" hidden="1" customHeight="1" outlineLevel="1">
      <c r="B71" s="81" t="s">
        <v>75</v>
      </c>
      <c r="C71" s="81"/>
      <c r="D71" s="81"/>
      <c r="E71" s="82"/>
      <c r="F71" s="82"/>
      <c r="G71" s="82"/>
      <c r="H71" s="82"/>
      <c r="I71" s="82"/>
      <c r="J71" s="82"/>
      <c r="K71" s="82"/>
      <c r="L71" s="83" t="str">
        <f t="shared" ref="L71:L76" si="10">IF(AH71="","",ROUND(AH71/1.1,0))</f>
        <v/>
      </c>
      <c r="M71" s="83"/>
      <c r="N71" s="83"/>
      <c r="O71" s="83"/>
      <c r="P71" s="83"/>
      <c r="Q71" s="83"/>
      <c r="R71" s="83"/>
      <c r="S71" s="14"/>
      <c r="T71" s="14"/>
      <c r="U71" s="14"/>
      <c r="V71" s="14"/>
      <c r="W71" s="14"/>
      <c r="X71" s="14"/>
      <c r="Y71" s="14"/>
      <c r="Z71" s="14"/>
      <c r="AA71" s="14"/>
      <c r="AB71" s="14"/>
      <c r="AC71" s="14"/>
      <c r="AE71" s="109" t="str">
        <f>B71</f>
        <v>　令和８年　月</v>
      </c>
      <c r="AF71" s="85"/>
      <c r="AG71" s="86"/>
      <c r="AH71" s="63"/>
      <c r="AZ71" s="37" t="s">
        <v>57</v>
      </c>
      <c r="BA71" s="37">
        <v>476</v>
      </c>
      <c r="BC71" s="37" t="s">
        <v>57</v>
      </c>
      <c r="BD71" s="37" t="s">
        <v>58</v>
      </c>
    </row>
    <row r="72" spans="1:57" ht="31.5" hidden="1" customHeight="1" outlineLevel="1">
      <c r="B72" s="81" t="s">
        <v>75</v>
      </c>
      <c r="C72" s="81"/>
      <c r="D72" s="81"/>
      <c r="E72" s="82"/>
      <c r="F72" s="82"/>
      <c r="G72" s="82"/>
      <c r="H72" s="82"/>
      <c r="I72" s="82"/>
      <c r="J72" s="82"/>
      <c r="K72" s="82"/>
      <c r="L72" s="83" t="str">
        <f t="shared" si="10"/>
        <v/>
      </c>
      <c r="M72" s="83"/>
      <c r="N72" s="83"/>
      <c r="O72" s="83"/>
      <c r="P72" s="83"/>
      <c r="Q72" s="83"/>
      <c r="R72" s="83"/>
      <c r="S72" s="14"/>
      <c r="T72" s="14"/>
      <c r="U72" s="14"/>
      <c r="V72" s="14"/>
      <c r="W72" s="14"/>
      <c r="X72" s="14"/>
      <c r="Y72" s="14"/>
      <c r="Z72" s="14"/>
      <c r="AA72" s="14"/>
      <c r="AB72" s="14"/>
      <c r="AC72" s="14"/>
      <c r="AE72" s="84" t="str">
        <f t="shared" ref="AE72:AE76" si="11">B72</f>
        <v>　令和８年　月</v>
      </c>
      <c r="AF72" s="85"/>
      <c r="AG72" s="86"/>
      <c r="AH72" s="63"/>
      <c r="AZ72" s="37" t="s">
        <v>49</v>
      </c>
      <c r="BA72" s="37">
        <v>576</v>
      </c>
      <c r="BC72" s="37" t="s">
        <v>49</v>
      </c>
      <c r="BD72" s="37" t="s">
        <v>58</v>
      </c>
    </row>
    <row r="73" spans="1:57" ht="31.5" hidden="1" customHeight="1" outlineLevel="1">
      <c r="B73" s="81" t="s">
        <v>75</v>
      </c>
      <c r="C73" s="81"/>
      <c r="D73" s="81"/>
      <c r="E73" s="82"/>
      <c r="F73" s="82"/>
      <c r="G73" s="82"/>
      <c r="H73" s="82"/>
      <c r="I73" s="82"/>
      <c r="J73" s="82"/>
      <c r="K73" s="82"/>
      <c r="L73" s="83" t="str">
        <f t="shared" si="10"/>
        <v/>
      </c>
      <c r="M73" s="83"/>
      <c r="N73" s="83"/>
      <c r="O73" s="83"/>
      <c r="P73" s="83"/>
      <c r="Q73" s="83"/>
      <c r="R73" s="83"/>
      <c r="S73" s="14"/>
      <c r="T73" s="14"/>
      <c r="U73" s="14"/>
      <c r="V73" s="14"/>
      <c r="W73" s="14"/>
      <c r="X73" s="14"/>
      <c r="Y73" s="14"/>
      <c r="Z73" s="14"/>
      <c r="AA73" s="14"/>
      <c r="AB73" s="14"/>
      <c r="AC73" s="14"/>
      <c r="AE73" s="84" t="str">
        <f t="shared" si="11"/>
        <v>　令和８年　月</v>
      </c>
      <c r="AF73" s="85"/>
      <c r="AG73" s="86"/>
      <c r="AH73" s="63"/>
    </row>
    <row r="74" spans="1:57" ht="31.5" hidden="1" customHeight="1" outlineLevel="1" thickBot="1">
      <c r="B74" s="81" t="s">
        <v>75</v>
      </c>
      <c r="C74" s="81"/>
      <c r="D74" s="81"/>
      <c r="E74" s="82"/>
      <c r="F74" s="82"/>
      <c r="G74" s="82"/>
      <c r="H74" s="82"/>
      <c r="I74" s="82"/>
      <c r="J74" s="82"/>
      <c r="K74" s="82"/>
      <c r="L74" s="83" t="str">
        <f t="shared" si="10"/>
        <v/>
      </c>
      <c r="M74" s="83"/>
      <c r="N74" s="83"/>
      <c r="O74" s="83"/>
      <c r="P74" s="83"/>
      <c r="Q74" s="83"/>
      <c r="R74" s="83"/>
      <c r="S74" s="14"/>
      <c r="T74" s="14"/>
      <c r="U74" s="14"/>
      <c r="V74" s="14"/>
      <c r="W74" s="14"/>
      <c r="X74" s="14"/>
      <c r="Y74" s="14"/>
      <c r="Z74" s="14"/>
      <c r="AA74" s="14"/>
      <c r="AB74" s="14"/>
      <c r="AC74" s="14"/>
      <c r="AE74" s="84" t="str">
        <f t="shared" si="11"/>
        <v>　令和８年　月</v>
      </c>
      <c r="AF74" s="85"/>
      <c r="AG74" s="86"/>
      <c r="AH74" s="63"/>
    </row>
    <row r="75" spans="1:57" ht="31.5" hidden="1" customHeight="1" outlineLevel="1" thickBot="1">
      <c r="B75" s="81" t="s">
        <v>75</v>
      </c>
      <c r="C75" s="81"/>
      <c r="D75" s="81"/>
      <c r="E75" s="82"/>
      <c r="F75" s="82"/>
      <c r="G75" s="82"/>
      <c r="H75" s="82"/>
      <c r="I75" s="82"/>
      <c r="J75" s="82"/>
      <c r="K75" s="82"/>
      <c r="L75" s="83" t="str">
        <f t="shared" si="10"/>
        <v/>
      </c>
      <c r="M75" s="83"/>
      <c r="N75" s="83"/>
      <c r="O75" s="83"/>
      <c r="P75" s="83"/>
      <c r="Q75" s="83"/>
      <c r="R75" s="83"/>
      <c r="S75" s="87" t="s">
        <v>62</v>
      </c>
      <c r="T75" s="88"/>
      <c r="U75" s="88"/>
      <c r="V75" s="88"/>
      <c r="W75" s="88"/>
      <c r="X75" s="88"/>
      <c r="Y75" s="88"/>
      <c r="Z75" s="88"/>
      <c r="AA75" s="88"/>
      <c r="AB75" s="88"/>
      <c r="AC75" s="89"/>
      <c r="AE75" s="84" t="str">
        <f t="shared" si="11"/>
        <v>　令和８年　月</v>
      </c>
      <c r="AF75" s="85"/>
      <c r="AG75" s="86"/>
      <c r="AH75" s="63"/>
      <c r="BC75" s="37"/>
      <c r="BD75" s="37" t="s">
        <v>66</v>
      </c>
      <c r="BE75" s="37" t="s">
        <v>70</v>
      </c>
    </row>
    <row r="76" spans="1:57" ht="31.5" hidden="1" customHeight="1" outlineLevel="1">
      <c r="B76" s="81" t="s">
        <v>75</v>
      </c>
      <c r="C76" s="81"/>
      <c r="D76" s="81"/>
      <c r="E76" s="82"/>
      <c r="F76" s="82"/>
      <c r="G76" s="82"/>
      <c r="H76" s="82"/>
      <c r="I76" s="82"/>
      <c r="J76" s="82"/>
      <c r="K76" s="82"/>
      <c r="L76" s="83" t="str">
        <f t="shared" si="10"/>
        <v/>
      </c>
      <c r="M76" s="83"/>
      <c r="N76" s="83"/>
      <c r="O76" s="83"/>
      <c r="P76" s="83"/>
      <c r="Q76" s="83"/>
      <c r="R76" s="83"/>
      <c r="S76" s="90" t="s">
        <v>45</v>
      </c>
      <c r="T76" s="90"/>
      <c r="U76" s="90"/>
      <c r="V76" s="90"/>
      <c r="W76" s="90"/>
      <c r="X76" s="90"/>
      <c r="Y76" s="90"/>
      <c r="Z76" s="90" t="s">
        <v>52</v>
      </c>
      <c r="AA76" s="91"/>
      <c r="AB76" s="91"/>
      <c r="AC76" s="91"/>
      <c r="AE76" s="84" t="str">
        <f t="shared" si="11"/>
        <v>　令和８年　月</v>
      </c>
      <c r="AF76" s="85"/>
      <c r="AG76" s="86"/>
      <c r="AH76" s="63"/>
      <c r="BC76" s="37" t="s">
        <v>64</v>
      </c>
      <c r="BD76" s="59">
        <v>1400000</v>
      </c>
      <c r="BE76" s="59">
        <v>400000</v>
      </c>
    </row>
    <row r="77" spans="1:57" ht="31.5" hidden="1" customHeight="1" outlineLevel="1" thickBot="1">
      <c r="B77" s="65" t="s">
        <v>39</v>
      </c>
      <c r="C77" s="65"/>
      <c r="D77" s="65"/>
      <c r="E77" s="66">
        <f>IF(COUNT(E71:K76)&gt;0, SUM(E71:K76), 0)</f>
        <v>0</v>
      </c>
      <c r="F77" s="66"/>
      <c r="G77" s="66"/>
      <c r="H77" s="66"/>
      <c r="I77" s="66"/>
      <c r="J77" s="66"/>
      <c r="K77" s="66"/>
      <c r="L77" s="67">
        <f>IF(COUNT(L71:R76)&gt;0, SUM(L71:R76),0)</f>
        <v>0</v>
      </c>
      <c r="M77" s="67"/>
      <c r="N77" s="67"/>
      <c r="O77" s="67"/>
      <c r="P77" s="67"/>
      <c r="Q77" s="67"/>
      <c r="R77" s="68"/>
      <c r="S77" s="69"/>
      <c r="T77" s="69"/>
      <c r="U77" s="69"/>
      <c r="V77" s="69"/>
      <c r="W77" s="69"/>
      <c r="X77" s="69"/>
      <c r="Y77" s="69"/>
      <c r="Z77" s="69"/>
      <c r="AA77" s="69"/>
      <c r="AB77" s="69"/>
      <c r="AC77" s="69"/>
      <c r="AE77" s="70" t="s">
        <v>39</v>
      </c>
      <c r="AF77" s="71"/>
      <c r="AG77" s="72"/>
      <c r="AH77" s="64" t="str">
        <f>IF(COUNT(AH71:AH76)&gt;0, SUM(AH71:AH76), "")</f>
        <v/>
      </c>
      <c r="AZ77" s="37" t="s">
        <v>63</v>
      </c>
      <c r="BC77" s="37" t="s">
        <v>65</v>
      </c>
      <c r="BD77" s="59">
        <v>3700000</v>
      </c>
      <c r="BE77" s="59">
        <v>2000000</v>
      </c>
    </row>
    <row r="78" spans="1:57" ht="31.5" hidden="1" customHeight="1" outlineLevel="1" thickTop="1">
      <c r="B78" s="73" t="s">
        <v>61</v>
      </c>
      <c r="C78" s="73"/>
      <c r="D78" s="73"/>
      <c r="E78" s="74">
        <f>IFERROR(ROUNDDOWN(MIN(E77*W68,VLOOKUP(E68,BC76:BD79,2,FALSE)-S78),0),0)</f>
        <v>0</v>
      </c>
      <c r="F78" s="74"/>
      <c r="G78" s="74"/>
      <c r="H78" s="74"/>
      <c r="I78" s="74"/>
      <c r="J78" s="74"/>
      <c r="K78" s="74"/>
      <c r="L78" s="74">
        <f>IFERROR(MIN(L77/2,VLOOKUP(E68,BC76:BE79,3,FALSE)-Z78),0)</f>
        <v>0</v>
      </c>
      <c r="M78" s="74"/>
      <c r="N78" s="74"/>
      <c r="O78" s="74"/>
      <c r="P78" s="74"/>
      <c r="Q78" s="74"/>
      <c r="R78" s="74"/>
      <c r="S78" s="75">
        <f>IF(S77="",0,MIN(IFERROR(ROUNDDOWN(S77*W68,0),0),VLOOKUP(E68,BC76:BD79,2,FALSE)))</f>
        <v>0</v>
      </c>
      <c r="T78" s="76"/>
      <c r="U78" s="76"/>
      <c r="V78" s="76"/>
      <c r="W78" s="76"/>
      <c r="X78" s="76"/>
      <c r="Y78" s="77"/>
      <c r="Z78" s="78">
        <f>IF(Z77="",0,MIN(ROUNDDOWN(Z77/2, 0),VLOOKUP(E68,BC76:BE79,3,FALSE)))</f>
        <v>0</v>
      </c>
      <c r="AA78" s="79"/>
      <c r="AB78" s="79"/>
      <c r="AC78" s="80"/>
      <c r="AE78" s="4"/>
      <c r="AF78" s="4"/>
      <c r="AG78" s="4"/>
      <c r="AH78" s="58"/>
      <c r="AZ78" s="59">
        <f>IFERROR(MAX(0, ROUNDDOWN(E77*W68, 0)), 0)</f>
        <v>0</v>
      </c>
      <c r="BC78" s="37" t="s">
        <v>57</v>
      </c>
      <c r="BD78" s="59">
        <v>3400000</v>
      </c>
      <c r="BE78" s="59"/>
    </row>
    <row r="79" spans="1:57" ht="31.5" hidden="1" customHeight="1" outlineLevel="1">
      <c r="L79" s="6" t="s">
        <v>53</v>
      </c>
      <c r="BC79" s="37" t="s">
        <v>49</v>
      </c>
      <c r="BD79" s="59">
        <v>400000</v>
      </c>
      <c r="BE79" s="59"/>
    </row>
    <row r="80" spans="1:57" ht="21" hidden="1" customHeight="1" outlineLevel="1" thickBot="1">
      <c r="L80" s="6"/>
    </row>
    <row r="81" spans="1:57" ht="31.5" hidden="1" customHeight="1" outlineLevel="1" thickBot="1">
      <c r="A81" s="4"/>
      <c r="B81" s="92" t="s">
        <v>56</v>
      </c>
      <c r="C81" s="93"/>
      <c r="D81" s="93"/>
      <c r="E81" s="94"/>
      <c r="F81" s="94"/>
      <c r="G81" s="94"/>
      <c r="H81" s="94"/>
      <c r="I81" s="94"/>
      <c r="J81" s="94"/>
      <c r="K81" s="94"/>
      <c r="L81" s="94"/>
      <c r="M81" s="94"/>
      <c r="N81" s="94"/>
      <c r="O81" s="94"/>
      <c r="P81" s="94"/>
      <c r="Q81" s="94"/>
      <c r="R81" s="95"/>
      <c r="S81" s="4"/>
      <c r="T81" s="4"/>
      <c r="U81" s="4"/>
      <c r="V81" s="60" t="s">
        <v>43</v>
      </c>
      <c r="W81" s="96" t="str">
        <f>IF(E81=AZ82,BA82,IF(E81=AZ83,BA83,IF(E81=AZ84,BA84,IF(E81=AZ85,BA85,""))))</f>
        <v/>
      </c>
      <c r="X81" s="97"/>
      <c r="Y81" s="4"/>
      <c r="Z81" s="4"/>
      <c r="AA81" s="4"/>
      <c r="AB81" s="14"/>
      <c r="AC81" s="14"/>
      <c r="AZ81" s="37"/>
      <c r="BA81" s="37" t="s">
        <v>50</v>
      </c>
      <c r="BC81" s="37"/>
      <c r="BD81" s="37" t="s">
        <v>51</v>
      </c>
    </row>
    <row r="82" spans="1:57" ht="31.5" hidden="1" customHeight="1" outlineLevel="1" thickBot="1">
      <c r="A82" s="4"/>
      <c r="B82" s="98" t="s">
        <v>74</v>
      </c>
      <c r="C82" s="99"/>
      <c r="D82" s="99"/>
      <c r="E82" s="100"/>
      <c r="F82" s="100"/>
      <c r="G82" s="100"/>
      <c r="H82" s="100"/>
      <c r="I82" s="100"/>
      <c r="J82" s="100"/>
      <c r="K82" s="100"/>
      <c r="L82" s="100"/>
      <c r="M82" s="100"/>
      <c r="N82" s="100"/>
      <c r="O82" s="100"/>
      <c r="P82" s="100"/>
      <c r="Q82" s="100"/>
      <c r="R82" s="101"/>
      <c r="S82" s="14"/>
      <c r="T82" s="14"/>
      <c r="U82" s="14"/>
      <c r="V82" s="61" t="s">
        <v>73</v>
      </c>
      <c r="W82" s="102" t="str">
        <f>IF(E81=AZ82,BD82,IF(E81=AZ83,BD83,IF(E81=AZ84,BD84,IF(E81=AZ85,BD85,""))))</f>
        <v/>
      </c>
      <c r="X82" s="103"/>
      <c r="Y82" s="14"/>
      <c r="Z82" s="14"/>
      <c r="AA82" s="14"/>
      <c r="AB82" s="14"/>
      <c r="AC82" s="14"/>
      <c r="AE82" s="104" t="s">
        <v>59</v>
      </c>
      <c r="AF82" s="105"/>
      <c r="AG82" s="106"/>
      <c r="AH82" s="62" t="str">
        <f>IF(E82="","",E82)</f>
        <v/>
      </c>
      <c r="AZ82" s="37" t="s">
        <v>64</v>
      </c>
      <c r="BA82" s="37">
        <v>476</v>
      </c>
      <c r="BC82" s="37" t="s">
        <v>64</v>
      </c>
      <c r="BD82" s="39">
        <v>0.5</v>
      </c>
    </row>
    <row r="83" spans="1:57" ht="31.5" hidden="1" customHeight="1" outlineLevel="1">
      <c r="B83" s="107" t="s">
        <v>41</v>
      </c>
      <c r="C83" s="107"/>
      <c r="D83" s="107"/>
      <c r="E83" s="90" t="s">
        <v>45</v>
      </c>
      <c r="F83" s="90"/>
      <c r="G83" s="90"/>
      <c r="H83" s="90"/>
      <c r="I83" s="90"/>
      <c r="J83" s="90"/>
      <c r="K83" s="90"/>
      <c r="L83" s="90" t="s">
        <v>52</v>
      </c>
      <c r="M83" s="90"/>
      <c r="N83" s="90"/>
      <c r="O83" s="90"/>
      <c r="P83" s="90"/>
      <c r="Q83" s="90"/>
      <c r="R83" s="90"/>
      <c r="S83" s="14"/>
      <c r="T83" s="14"/>
      <c r="U83" s="14"/>
      <c r="V83" s="14"/>
      <c r="W83" s="14"/>
      <c r="X83" s="14"/>
      <c r="Y83" s="14"/>
      <c r="Z83" s="14"/>
      <c r="AA83" s="14"/>
      <c r="AB83" s="14"/>
      <c r="AC83" s="14"/>
      <c r="AE83" s="108" t="s">
        <v>41</v>
      </c>
      <c r="AF83" s="91"/>
      <c r="AG83" s="91"/>
      <c r="AH83" s="54" t="s">
        <v>60</v>
      </c>
      <c r="AZ83" s="37" t="s">
        <v>65</v>
      </c>
      <c r="BA83" s="37">
        <v>476</v>
      </c>
      <c r="BC83" s="37" t="s">
        <v>65</v>
      </c>
      <c r="BD83" s="39">
        <v>0.5</v>
      </c>
    </row>
    <row r="84" spans="1:57" ht="31.5" hidden="1" customHeight="1" outlineLevel="1">
      <c r="B84" s="81" t="s">
        <v>75</v>
      </c>
      <c r="C84" s="81"/>
      <c r="D84" s="81"/>
      <c r="E84" s="82"/>
      <c r="F84" s="82"/>
      <c r="G84" s="82"/>
      <c r="H84" s="82"/>
      <c r="I84" s="82"/>
      <c r="J84" s="82"/>
      <c r="K84" s="82"/>
      <c r="L84" s="83" t="str">
        <f t="shared" ref="L84:L89" si="12">IF(AH84="","",ROUND(AH84/1.1,0))</f>
        <v/>
      </c>
      <c r="M84" s="83"/>
      <c r="N84" s="83"/>
      <c r="O84" s="83"/>
      <c r="P84" s="83"/>
      <c r="Q84" s="83"/>
      <c r="R84" s="83"/>
      <c r="S84" s="14"/>
      <c r="T84" s="14"/>
      <c r="U84" s="14"/>
      <c r="V84" s="14"/>
      <c r="W84" s="14"/>
      <c r="X84" s="14"/>
      <c r="Y84" s="14"/>
      <c r="Z84" s="14"/>
      <c r="AA84" s="14"/>
      <c r="AB84" s="14"/>
      <c r="AC84" s="14"/>
      <c r="AE84" s="109" t="str">
        <f>B84</f>
        <v>　令和８年　月</v>
      </c>
      <c r="AF84" s="85"/>
      <c r="AG84" s="86"/>
      <c r="AH84" s="63"/>
      <c r="AZ84" s="37" t="s">
        <v>57</v>
      </c>
      <c r="BA84" s="37">
        <v>476</v>
      </c>
      <c r="BC84" s="37" t="s">
        <v>57</v>
      </c>
      <c r="BD84" s="37" t="s">
        <v>58</v>
      </c>
    </row>
    <row r="85" spans="1:57" ht="31.5" hidden="1" customHeight="1" outlineLevel="1">
      <c r="B85" s="81" t="s">
        <v>75</v>
      </c>
      <c r="C85" s="81"/>
      <c r="D85" s="81"/>
      <c r="E85" s="82"/>
      <c r="F85" s="82"/>
      <c r="G85" s="82"/>
      <c r="H85" s="82"/>
      <c r="I85" s="82"/>
      <c r="J85" s="82"/>
      <c r="K85" s="82"/>
      <c r="L85" s="83" t="str">
        <f t="shared" si="12"/>
        <v/>
      </c>
      <c r="M85" s="83"/>
      <c r="N85" s="83"/>
      <c r="O85" s="83"/>
      <c r="P85" s="83"/>
      <c r="Q85" s="83"/>
      <c r="R85" s="83"/>
      <c r="S85" s="14"/>
      <c r="T85" s="14"/>
      <c r="U85" s="14"/>
      <c r="V85" s="14"/>
      <c r="W85" s="14"/>
      <c r="X85" s="14"/>
      <c r="Y85" s="14"/>
      <c r="Z85" s="14"/>
      <c r="AA85" s="14"/>
      <c r="AB85" s="14"/>
      <c r="AC85" s="14"/>
      <c r="AE85" s="84" t="str">
        <f t="shared" ref="AE85:AE89" si="13">B85</f>
        <v>　令和８年　月</v>
      </c>
      <c r="AF85" s="85"/>
      <c r="AG85" s="86"/>
      <c r="AH85" s="63"/>
      <c r="AZ85" s="37" t="s">
        <v>49</v>
      </c>
      <c r="BA85" s="37">
        <v>576</v>
      </c>
      <c r="BC85" s="37" t="s">
        <v>49</v>
      </c>
      <c r="BD85" s="37" t="s">
        <v>58</v>
      </c>
    </row>
    <row r="86" spans="1:57" ht="31.5" hidden="1" customHeight="1" outlineLevel="1">
      <c r="B86" s="81" t="s">
        <v>75</v>
      </c>
      <c r="C86" s="81"/>
      <c r="D86" s="81"/>
      <c r="E86" s="82"/>
      <c r="F86" s="82"/>
      <c r="G86" s="82"/>
      <c r="H86" s="82"/>
      <c r="I86" s="82"/>
      <c r="J86" s="82"/>
      <c r="K86" s="82"/>
      <c r="L86" s="83" t="str">
        <f t="shared" si="12"/>
        <v/>
      </c>
      <c r="M86" s="83"/>
      <c r="N86" s="83"/>
      <c r="O86" s="83"/>
      <c r="P86" s="83"/>
      <c r="Q86" s="83"/>
      <c r="R86" s="83"/>
      <c r="S86" s="14"/>
      <c r="T86" s="14"/>
      <c r="U86" s="14"/>
      <c r="V86" s="14"/>
      <c r="W86" s="14"/>
      <c r="X86" s="14"/>
      <c r="Y86" s="14"/>
      <c r="Z86" s="14"/>
      <c r="AA86" s="14"/>
      <c r="AB86" s="14"/>
      <c r="AC86" s="14"/>
      <c r="AE86" s="84" t="str">
        <f t="shared" si="13"/>
        <v>　令和８年　月</v>
      </c>
      <c r="AF86" s="85"/>
      <c r="AG86" s="86"/>
      <c r="AH86" s="63"/>
    </row>
    <row r="87" spans="1:57" ht="31.5" hidden="1" customHeight="1" outlineLevel="1" thickBot="1">
      <c r="B87" s="81" t="s">
        <v>75</v>
      </c>
      <c r="C87" s="81"/>
      <c r="D87" s="81"/>
      <c r="E87" s="82"/>
      <c r="F87" s="82"/>
      <c r="G87" s="82"/>
      <c r="H87" s="82"/>
      <c r="I87" s="82"/>
      <c r="J87" s="82"/>
      <c r="K87" s="82"/>
      <c r="L87" s="83" t="str">
        <f t="shared" si="12"/>
        <v/>
      </c>
      <c r="M87" s="83"/>
      <c r="N87" s="83"/>
      <c r="O87" s="83"/>
      <c r="P87" s="83"/>
      <c r="Q87" s="83"/>
      <c r="R87" s="83"/>
      <c r="S87" s="14"/>
      <c r="T87" s="14"/>
      <c r="U87" s="14"/>
      <c r="V87" s="14"/>
      <c r="W87" s="14"/>
      <c r="X87" s="14"/>
      <c r="Y87" s="14"/>
      <c r="Z87" s="14"/>
      <c r="AA87" s="14"/>
      <c r="AB87" s="14"/>
      <c r="AC87" s="14"/>
      <c r="AE87" s="84" t="str">
        <f t="shared" si="13"/>
        <v>　令和８年　月</v>
      </c>
      <c r="AF87" s="85"/>
      <c r="AG87" s="86"/>
      <c r="AH87" s="63"/>
    </row>
    <row r="88" spans="1:57" ht="31.5" hidden="1" customHeight="1" outlineLevel="1" thickBot="1">
      <c r="B88" s="81" t="s">
        <v>75</v>
      </c>
      <c r="C88" s="81"/>
      <c r="D88" s="81"/>
      <c r="E88" s="82"/>
      <c r="F88" s="82"/>
      <c r="G88" s="82"/>
      <c r="H88" s="82"/>
      <c r="I88" s="82"/>
      <c r="J88" s="82"/>
      <c r="K88" s="82"/>
      <c r="L88" s="83" t="str">
        <f t="shared" si="12"/>
        <v/>
      </c>
      <c r="M88" s="83"/>
      <c r="N88" s="83"/>
      <c r="O88" s="83"/>
      <c r="P88" s="83"/>
      <c r="Q88" s="83"/>
      <c r="R88" s="83"/>
      <c r="S88" s="87" t="s">
        <v>62</v>
      </c>
      <c r="T88" s="88"/>
      <c r="U88" s="88"/>
      <c r="V88" s="88"/>
      <c r="W88" s="88"/>
      <c r="X88" s="88"/>
      <c r="Y88" s="88"/>
      <c r="Z88" s="88"/>
      <c r="AA88" s="88"/>
      <c r="AB88" s="88"/>
      <c r="AC88" s="89"/>
      <c r="AE88" s="84" t="str">
        <f t="shared" si="13"/>
        <v>　令和８年　月</v>
      </c>
      <c r="AF88" s="85"/>
      <c r="AG88" s="86"/>
      <c r="AH88" s="63"/>
      <c r="BC88" s="37"/>
      <c r="BD88" s="37" t="s">
        <v>66</v>
      </c>
      <c r="BE88" s="37" t="s">
        <v>70</v>
      </c>
    </row>
    <row r="89" spans="1:57" ht="31.5" hidden="1" customHeight="1" outlineLevel="1">
      <c r="B89" s="81" t="s">
        <v>75</v>
      </c>
      <c r="C89" s="81"/>
      <c r="D89" s="81"/>
      <c r="E89" s="82"/>
      <c r="F89" s="82"/>
      <c r="G89" s="82"/>
      <c r="H89" s="82"/>
      <c r="I89" s="82"/>
      <c r="J89" s="82"/>
      <c r="K89" s="82"/>
      <c r="L89" s="83" t="str">
        <f t="shared" si="12"/>
        <v/>
      </c>
      <c r="M89" s="83"/>
      <c r="N89" s="83"/>
      <c r="O89" s="83"/>
      <c r="P89" s="83"/>
      <c r="Q89" s="83"/>
      <c r="R89" s="83"/>
      <c r="S89" s="90" t="s">
        <v>45</v>
      </c>
      <c r="T89" s="90"/>
      <c r="U89" s="90"/>
      <c r="V89" s="90"/>
      <c r="W89" s="90"/>
      <c r="X89" s="90"/>
      <c r="Y89" s="90"/>
      <c r="Z89" s="90" t="s">
        <v>52</v>
      </c>
      <c r="AA89" s="91"/>
      <c r="AB89" s="91"/>
      <c r="AC89" s="91"/>
      <c r="AE89" s="84" t="str">
        <f t="shared" si="13"/>
        <v>　令和８年　月</v>
      </c>
      <c r="AF89" s="85"/>
      <c r="AG89" s="86"/>
      <c r="AH89" s="63"/>
      <c r="BC89" s="37" t="s">
        <v>64</v>
      </c>
      <c r="BD89" s="59">
        <v>1400000</v>
      </c>
      <c r="BE89" s="59">
        <v>400000</v>
      </c>
    </row>
    <row r="90" spans="1:57" ht="31.5" hidden="1" customHeight="1" outlineLevel="1" thickBot="1">
      <c r="B90" s="65" t="s">
        <v>39</v>
      </c>
      <c r="C90" s="65"/>
      <c r="D90" s="65"/>
      <c r="E90" s="66">
        <f>IF(COUNT(E84:K89)&gt;0, SUM(E84:K89), 0)</f>
        <v>0</v>
      </c>
      <c r="F90" s="66"/>
      <c r="G90" s="66"/>
      <c r="H90" s="66"/>
      <c r="I90" s="66"/>
      <c r="J90" s="66"/>
      <c r="K90" s="66"/>
      <c r="L90" s="67">
        <f>IF(COUNT(L84:R89)&gt;0, SUM(L84:R89),0)</f>
        <v>0</v>
      </c>
      <c r="M90" s="67"/>
      <c r="N90" s="67"/>
      <c r="O90" s="67"/>
      <c r="P90" s="67"/>
      <c r="Q90" s="67"/>
      <c r="R90" s="68"/>
      <c r="S90" s="69"/>
      <c r="T90" s="69"/>
      <c r="U90" s="69"/>
      <c r="V90" s="69"/>
      <c r="W90" s="69"/>
      <c r="X90" s="69"/>
      <c r="Y90" s="69"/>
      <c r="Z90" s="69"/>
      <c r="AA90" s="69"/>
      <c r="AB90" s="69"/>
      <c r="AC90" s="69"/>
      <c r="AE90" s="70" t="s">
        <v>39</v>
      </c>
      <c r="AF90" s="71"/>
      <c r="AG90" s="72"/>
      <c r="AH90" s="64" t="str">
        <f>IF(COUNT(AH84:AH89)&gt;0, SUM(AH84:AH89), "")</f>
        <v/>
      </c>
      <c r="AZ90" s="37" t="s">
        <v>63</v>
      </c>
      <c r="BC90" s="37" t="s">
        <v>65</v>
      </c>
      <c r="BD90" s="59">
        <v>3700000</v>
      </c>
      <c r="BE90" s="59">
        <v>2000000</v>
      </c>
    </row>
    <row r="91" spans="1:57" ht="31.5" hidden="1" customHeight="1" outlineLevel="1" thickTop="1">
      <c r="B91" s="73" t="s">
        <v>61</v>
      </c>
      <c r="C91" s="73"/>
      <c r="D91" s="73"/>
      <c r="E91" s="74">
        <f>IFERROR(ROUNDDOWN(MIN(E90*W81,VLOOKUP(E81,BC89:BD92,2,FALSE)-S91),0),0)</f>
        <v>0</v>
      </c>
      <c r="F91" s="74"/>
      <c r="G91" s="74"/>
      <c r="H91" s="74"/>
      <c r="I91" s="74"/>
      <c r="J91" s="74"/>
      <c r="K91" s="74"/>
      <c r="L91" s="74">
        <f>IFERROR(MIN(L90/2,VLOOKUP(E81,BC89:BE92,3,FALSE)-Z91),0)</f>
        <v>0</v>
      </c>
      <c r="M91" s="74"/>
      <c r="N91" s="74"/>
      <c r="O91" s="74"/>
      <c r="P91" s="74"/>
      <c r="Q91" s="74"/>
      <c r="R91" s="74"/>
      <c r="S91" s="75">
        <f>IF(S90="",0,MIN(IFERROR(ROUNDDOWN(S90*W81,0),0),VLOOKUP(E81,BC89:BD92,2,FALSE)))</f>
        <v>0</v>
      </c>
      <c r="T91" s="76"/>
      <c r="U91" s="76"/>
      <c r="V91" s="76"/>
      <c r="W91" s="76"/>
      <c r="X91" s="76"/>
      <c r="Y91" s="77"/>
      <c r="Z91" s="78">
        <f>IF(Z90="",0,MIN(ROUNDDOWN(Z90/2, 0),VLOOKUP(E81,BC89:BE92,3,FALSE)))</f>
        <v>0</v>
      </c>
      <c r="AA91" s="79"/>
      <c r="AB91" s="79"/>
      <c r="AC91" s="80"/>
      <c r="AE91" s="4"/>
      <c r="AF91" s="4"/>
      <c r="AG91" s="4"/>
      <c r="AH91" s="58"/>
      <c r="AZ91" s="59">
        <f>IFERROR(MAX(0, ROUNDDOWN(E90*W81, 0)), 0)</f>
        <v>0</v>
      </c>
      <c r="BC91" s="37" t="s">
        <v>57</v>
      </c>
      <c r="BD91" s="59">
        <v>3400000</v>
      </c>
      <c r="BE91" s="59"/>
    </row>
    <row r="92" spans="1:57" ht="31.5" hidden="1" customHeight="1" outlineLevel="1">
      <c r="L92" s="6" t="s">
        <v>53</v>
      </c>
      <c r="BC92" s="37" t="s">
        <v>49</v>
      </c>
      <c r="BD92" s="59">
        <v>400000</v>
      </c>
      <c r="BE92" s="59"/>
    </row>
    <row r="93" spans="1:57" ht="21" hidden="1" customHeight="1" outlineLevel="1" thickBot="1">
      <c r="L93" s="6"/>
    </row>
    <row r="94" spans="1:57" ht="31.5" hidden="1" customHeight="1" outlineLevel="1" thickBot="1">
      <c r="A94" s="4"/>
      <c r="B94" s="92" t="s">
        <v>56</v>
      </c>
      <c r="C94" s="93"/>
      <c r="D94" s="93"/>
      <c r="E94" s="94"/>
      <c r="F94" s="94"/>
      <c r="G94" s="94"/>
      <c r="H94" s="94"/>
      <c r="I94" s="94"/>
      <c r="J94" s="94"/>
      <c r="K94" s="94"/>
      <c r="L94" s="94"/>
      <c r="M94" s="94"/>
      <c r="N94" s="94"/>
      <c r="O94" s="94"/>
      <c r="P94" s="94"/>
      <c r="Q94" s="94"/>
      <c r="R94" s="95"/>
      <c r="S94" s="4"/>
      <c r="T94" s="4"/>
      <c r="U94" s="4"/>
      <c r="V94" s="60" t="s">
        <v>43</v>
      </c>
      <c r="W94" s="96" t="str">
        <f>IF(E94=AZ95,BA95,IF(E94=AZ96,BA96,IF(E94=AZ97,BA97,IF(E94=AZ98,BA98,""))))</f>
        <v/>
      </c>
      <c r="X94" s="97"/>
      <c r="Y94" s="4"/>
      <c r="Z94" s="4"/>
      <c r="AA94" s="4"/>
      <c r="AB94" s="14"/>
      <c r="AC94" s="14"/>
      <c r="AZ94" s="37"/>
      <c r="BA94" s="37" t="s">
        <v>50</v>
      </c>
      <c r="BC94" s="37"/>
      <c r="BD94" s="37" t="s">
        <v>51</v>
      </c>
    </row>
    <row r="95" spans="1:57" ht="31.5" hidden="1" customHeight="1" outlineLevel="1" thickBot="1">
      <c r="A95" s="4"/>
      <c r="B95" s="98" t="s">
        <v>74</v>
      </c>
      <c r="C95" s="99"/>
      <c r="D95" s="99"/>
      <c r="E95" s="100"/>
      <c r="F95" s="100"/>
      <c r="G95" s="100"/>
      <c r="H95" s="100"/>
      <c r="I95" s="100"/>
      <c r="J95" s="100"/>
      <c r="K95" s="100"/>
      <c r="L95" s="100"/>
      <c r="M95" s="100"/>
      <c r="N95" s="100"/>
      <c r="O95" s="100"/>
      <c r="P95" s="100"/>
      <c r="Q95" s="100"/>
      <c r="R95" s="101"/>
      <c r="S95" s="14"/>
      <c r="T95" s="14"/>
      <c r="U95" s="14"/>
      <c r="V95" s="61" t="s">
        <v>73</v>
      </c>
      <c r="W95" s="102" t="str">
        <f>IF(E94=AZ95,BD95,IF(E94=AZ96,BD96,IF(E94=AZ97,BD97,IF(E94=AZ98,BD98,""))))</f>
        <v/>
      </c>
      <c r="X95" s="103"/>
      <c r="Y95" s="14"/>
      <c r="Z95" s="14"/>
      <c r="AA95" s="14"/>
      <c r="AB95" s="14"/>
      <c r="AC95" s="14"/>
      <c r="AE95" s="104" t="s">
        <v>59</v>
      </c>
      <c r="AF95" s="105"/>
      <c r="AG95" s="106"/>
      <c r="AH95" s="62" t="str">
        <f>IF(E95="","",E95)</f>
        <v/>
      </c>
      <c r="AZ95" s="37" t="s">
        <v>64</v>
      </c>
      <c r="BA95" s="37">
        <v>476</v>
      </c>
      <c r="BC95" s="37" t="s">
        <v>64</v>
      </c>
      <c r="BD95" s="39">
        <v>0.5</v>
      </c>
    </row>
    <row r="96" spans="1:57" ht="31.5" hidden="1" customHeight="1" outlineLevel="1">
      <c r="B96" s="107" t="s">
        <v>41</v>
      </c>
      <c r="C96" s="107"/>
      <c r="D96" s="107"/>
      <c r="E96" s="90" t="s">
        <v>45</v>
      </c>
      <c r="F96" s="90"/>
      <c r="G96" s="90"/>
      <c r="H96" s="90"/>
      <c r="I96" s="90"/>
      <c r="J96" s="90"/>
      <c r="K96" s="90"/>
      <c r="L96" s="90" t="s">
        <v>52</v>
      </c>
      <c r="M96" s="90"/>
      <c r="N96" s="90"/>
      <c r="O96" s="90"/>
      <c r="P96" s="90"/>
      <c r="Q96" s="90"/>
      <c r="R96" s="90"/>
      <c r="S96" s="14"/>
      <c r="T96" s="14"/>
      <c r="U96" s="14"/>
      <c r="V96" s="14"/>
      <c r="W96" s="14"/>
      <c r="X96" s="14"/>
      <c r="Y96" s="14"/>
      <c r="Z96" s="14"/>
      <c r="AA96" s="14"/>
      <c r="AB96" s="14"/>
      <c r="AC96" s="14"/>
      <c r="AE96" s="108" t="s">
        <v>41</v>
      </c>
      <c r="AF96" s="91"/>
      <c r="AG96" s="91"/>
      <c r="AH96" s="54" t="s">
        <v>60</v>
      </c>
      <c r="AZ96" s="37" t="s">
        <v>65</v>
      </c>
      <c r="BA96" s="37">
        <v>476</v>
      </c>
      <c r="BC96" s="37" t="s">
        <v>65</v>
      </c>
      <c r="BD96" s="39">
        <v>0.5</v>
      </c>
    </row>
    <row r="97" spans="1:57" ht="31.5" hidden="1" customHeight="1" outlineLevel="1">
      <c r="B97" s="81" t="s">
        <v>75</v>
      </c>
      <c r="C97" s="81"/>
      <c r="D97" s="81"/>
      <c r="E97" s="82"/>
      <c r="F97" s="82"/>
      <c r="G97" s="82"/>
      <c r="H97" s="82"/>
      <c r="I97" s="82"/>
      <c r="J97" s="82"/>
      <c r="K97" s="82"/>
      <c r="L97" s="83" t="str">
        <f t="shared" ref="L97:L102" si="14">IF(AH97="","",ROUND(AH97/1.1,0))</f>
        <v/>
      </c>
      <c r="M97" s="83"/>
      <c r="N97" s="83"/>
      <c r="O97" s="83"/>
      <c r="P97" s="83"/>
      <c r="Q97" s="83"/>
      <c r="R97" s="83"/>
      <c r="S97" s="14"/>
      <c r="T97" s="14"/>
      <c r="U97" s="14"/>
      <c r="V97" s="14"/>
      <c r="W97" s="14"/>
      <c r="X97" s="14"/>
      <c r="Y97" s="14"/>
      <c r="Z97" s="14"/>
      <c r="AA97" s="14"/>
      <c r="AB97" s="14"/>
      <c r="AC97" s="14"/>
      <c r="AE97" s="109" t="str">
        <f>B97</f>
        <v>　令和８年　月</v>
      </c>
      <c r="AF97" s="85"/>
      <c r="AG97" s="86"/>
      <c r="AH97" s="63"/>
      <c r="AZ97" s="37" t="s">
        <v>57</v>
      </c>
      <c r="BA97" s="37">
        <v>476</v>
      </c>
      <c r="BC97" s="37" t="s">
        <v>57</v>
      </c>
      <c r="BD97" s="37" t="s">
        <v>58</v>
      </c>
    </row>
    <row r="98" spans="1:57" ht="31.5" hidden="1" customHeight="1" outlineLevel="1">
      <c r="B98" s="81" t="s">
        <v>75</v>
      </c>
      <c r="C98" s="81"/>
      <c r="D98" s="81"/>
      <c r="E98" s="82"/>
      <c r="F98" s="82"/>
      <c r="G98" s="82"/>
      <c r="H98" s="82"/>
      <c r="I98" s="82"/>
      <c r="J98" s="82"/>
      <c r="K98" s="82"/>
      <c r="L98" s="83" t="str">
        <f t="shared" si="14"/>
        <v/>
      </c>
      <c r="M98" s="83"/>
      <c r="N98" s="83"/>
      <c r="O98" s="83"/>
      <c r="P98" s="83"/>
      <c r="Q98" s="83"/>
      <c r="R98" s="83"/>
      <c r="S98" s="14"/>
      <c r="T98" s="14"/>
      <c r="U98" s="14"/>
      <c r="V98" s="14"/>
      <c r="W98" s="14"/>
      <c r="X98" s="14"/>
      <c r="Y98" s="14"/>
      <c r="Z98" s="14"/>
      <c r="AA98" s="14"/>
      <c r="AB98" s="14"/>
      <c r="AC98" s="14"/>
      <c r="AE98" s="84" t="str">
        <f t="shared" ref="AE98:AE102" si="15">B98</f>
        <v>　令和８年　月</v>
      </c>
      <c r="AF98" s="85"/>
      <c r="AG98" s="86"/>
      <c r="AH98" s="63"/>
      <c r="AZ98" s="37" t="s">
        <v>49</v>
      </c>
      <c r="BA98" s="37">
        <v>576</v>
      </c>
      <c r="BC98" s="37" t="s">
        <v>49</v>
      </c>
      <c r="BD98" s="37" t="s">
        <v>58</v>
      </c>
    </row>
    <row r="99" spans="1:57" ht="31.5" hidden="1" customHeight="1" outlineLevel="1">
      <c r="B99" s="81" t="s">
        <v>75</v>
      </c>
      <c r="C99" s="81"/>
      <c r="D99" s="81"/>
      <c r="E99" s="82"/>
      <c r="F99" s="82"/>
      <c r="G99" s="82"/>
      <c r="H99" s="82"/>
      <c r="I99" s="82"/>
      <c r="J99" s="82"/>
      <c r="K99" s="82"/>
      <c r="L99" s="83" t="str">
        <f t="shared" si="14"/>
        <v/>
      </c>
      <c r="M99" s="83"/>
      <c r="N99" s="83"/>
      <c r="O99" s="83"/>
      <c r="P99" s="83"/>
      <c r="Q99" s="83"/>
      <c r="R99" s="83"/>
      <c r="S99" s="14"/>
      <c r="T99" s="14"/>
      <c r="U99" s="14"/>
      <c r="V99" s="14"/>
      <c r="W99" s="14"/>
      <c r="X99" s="14"/>
      <c r="Y99" s="14"/>
      <c r="Z99" s="14"/>
      <c r="AA99" s="14"/>
      <c r="AB99" s="14"/>
      <c r="AC99" s="14"/>
      <c r="AE99" s="84" t="str">
        <f t="shared" si="15"/>
        <v>　令和８年　月</v>
      </c>
      <c r="AF99" s="85"/>
      <c r="AG99" s="86"/>
      <c r="AH99" s="63"/>
    </row>
    <row r="100" spans="1:57" ht="31.5" hidden="1" customHeight="1" outlineLevel="1" thickBot="1">
      <c r="B100" s="81" t="s">
        <v>75</v>
      </c>
      <c r="C100" s="81"/>
      <c r="D100" s="81"/>
      <c r="E100" s="82"/>
      <c r="F100" s="82"/>
      <c r="G100" s="82"/>
      <c r="H100" s="82"/>
      <c r="I100" s="82"/>
      <c r="J100" s="82"/>
      <c r="K100" s="82"/>
      <c r="L100" s="83" t="str">
        <f t="shared" si="14"/>
        <v/>
      </c>
      <c r="M100" s="83"/>
      <c r="N100" s="83"/>
      <c r="O100" s="83"/>
      <c r="P100" s="83"/>
      <c r="Q100" s="83"/>
      <c r="R100" s="83"/>
      <c r="S100" s="14"/>
      <c r="T100" s="14"/>
      <c r="U100" s="14"/>
      <c r="V100" s="14"/>
      <c r="W100" s="14"/>
      <c r="X100" s="14"/>
      <c r="Y100" s="14"/>
      <c r="Z100" s="14"/>
      <c r="AA100" s="14"/>
      <c r="AB100" s="14"/>
      <c r="AC100" s="14"/>
      <c r="AE100" s="84" t="str">
        <f t="shared" si="15"/>
        <v>　令和８年　月</v>
      </c>
      <c r="AF100" s="85"/>
      <c r="AG100" s="86"/>
      <c r="AH100" s="63"/>
    </row>
    <row r="101" spans="1:57" ht="31.5" hidden="1" customHeight="1" outlineLevel="1" thickBot="1">
      <c r="B101" s="81" t="s">
        <v>75</v>
      </c>
      <c r="C101" s="81"/>
      <c r="D101" s="81"/>
      <c r="E101" s="82"/>
      <c r="F101" s="82"/>
      <c r="G101" s="82"/>
      <c r="H101" s="82"/>
      <c r="I101" s="82"/>
      <c r="J101" s="82"/>
      <c r="K101" s="82"/>
      <c r="L101" s="83" t="str">
        <f t="shared" si="14"/>
        <v/>
      </c>
      <c r="M101" s="83"/>
      <c r="N101" s="83"/>
      <c r="O101" s="83"/>
      <c r="P101" s="83"/>
      <c r="Q101" s="83"/>
      <c r="R101" s="83"/>
      <c r="S101" s="87" t="s">
        <v>62</v>
      </c>
      <c r="T101" s="88"/>
      <c r="U101" s="88"/>
      <c r="V101" s="88"/>
      <c r="W101" s="88"/>
      <c r="X101" s="88"/>
      <c r="Y101" s="88"/>
      <c r="Z101" s="88"/>
      <c r="AA101" s="88"/>
      <c r="AB101" s="88"/>
      <c r="AC101" s="89"/>
      <c r="AE101" s="84" t="str">
        <f t="shared" si="15"/>
        <v>　令和８年　月</v>
      </c>
      <c r="AF101" s="85"/>
      <c r="AG101" s="86"/>
      <c r="AH101" s="63"/>
      <c r="BC101" s="37"/>
      <c r="BD101" s="37" t="s">
        <v>66</v>
      </c>
      <c r="BE101" s="37" t="s">
        <v>70</v>
      </c>
    </row>
    <row r="102" spans="1:57" ht="31.5" hidden="1" customHeight="1" outlineLevel="1">
      <c r="B102" s="81" t="s">
        <v>75</v>
      </c>
      <c r="C102" s="81"/>
      <c r="D102" s="81"/>
      <c r="E102" s="82"/>
      <c r="F102" s="82"/>
      <c r="G102" s="82"/>
      <c r="H102" s="82"/>
      <c r="I102" s="82"/>
      <c r="J102" s="82"/>
      <c r="K102" s="82"/>
      <c r="L102" s="83" t="str">
        <f t="shared" si="14"/>
        <v/>
      </c>
      <c r="M102" s="83"/>
      <c r="N102" s="83"/>
      <c r="O102" s="83"/>
      <c r="P102" s="83"/>
      <c r="Q102" s="83"/>
      <c r="R102" s="83"/>
      <c r="S102" s="90" t="s">
        <v>45</v>
      </c>
      <c r="T102" s="90"/>
      <c r="U102" s="90"/>
      <c r="V102" s="90"/>
      <c r="W102" s="90"/>
      <c r="X102" s="90"/>
      <c r="Y102" s="90"/>
      <c r="Z102" s="90" t="s">
        <v>52</v>
      </c>
      <c r="AA102" s="91"/>
      <c r="AB102" s="91"/>
      <c r="AC102" s="91"/>
      <c r="AE102" s="84" t="str">
        <f t="shared" si="15"/>
        <v>　令和８年　月</v>
      </c>
      <c r="AF102" s="85"/>
      <c r="AG102" s="86"/>
      <c r="AH102" s="63"/>
      <c r="BC102" s="37" t="s">
        <v>64</v>
      </c>
      <c r="BD102" s="59">
        <v>1400000</v>
      </c>
      <c r="BE102" s="59">
        <v>400000</v>
      </c>
    </row>
    <row r="103" spans="1:57" ht="31.5" hidden="1" customHeight="1" outlineLevel="1" thickBot="1">
      <c r="B103" s="65" t="s">
        <v>39</v>
      </c>
      <c r="C103" s="65"/>
      <c r="D103" s="65"/>
      <c r="E103" s="66">
        <f>IF(COUNT(E97:K102)&gt;0, SUM(E97:K102), 0)</f>
        <v>0</v>
      </c>
      <c r="F103" s="66"/>
      <c r="G103" s="66"/>
      <c r="H103" s="66"/>
      <c r="I103" s="66"/>
      <c r="J103" s="66"/>
      <c r="K103" s="66"/>
      <c r="L103" s="67">
        <f>IF(COUNT(L97:R102)&gt;0, SUM(L97:R102),0)</f>
        <v>0</v>
      </c>
      <c r="M103" s="67"/>
      <c r="N103" s="67"/>
      <c r="O103" s="67"/>
      <c r="P103" s="67"/>
      <c r="Q103" s="67"/>
      <c r="R103" s="68"/>
      <c r="S103" s="69"/>
      <c r="T103" s="69"/>
      <c r="U103" s="69"/>
      <c r="V103" s="69"/>
      <c r="W103" s="69"/>
      <c r="X103" s="69"/>
      <c r="Y103" s="69"/>
      <c r="Z103" s="69"/>
      <c r="AA103" s="69"/>
      <c r="AB103" s="69"/>
      <c r="AC103" s="69"/>
      <c r="AE103" s="70" t="s">
        <v>39</v>
      </c>
      <c r="AF103" s="71"/>
      <c r="AG103" s="72"/>
      <c r="AH103" s="64" t="str">
        <f>IF(COUNT(AH97:AH102)&gt;0, SUM(AH97:AH102), "")</f>
        <v/>
      </c>
      <c r="AZ103" s="37" t="s">
        <v>63</v>
      </c>
      <c r="BC103" s="37" t="s">
        <v>65</v>
      </c>
      <c r="BD103" s="59">
        <v>3700000</v>
      </c>
      <c r="BE103" s="59">
        <v>2000000</v>
      </c>
    </row>
    <row r="104" spans="1:57" ht="31.5" hidden="1" customHeight="1" outlineLevel="1" thickTop="1">
      <c r="B104" s="73" t="s">
        <v>61</v>
      </c>
      <c r="C104" s="73"/>
      <c r="D104" s="73"/>
      <c r="E104" s="74">
        <f>IFERROR(ROUNDDOWN(MIN(E103*W94,VLOOKUP(E94,BC102:BD105,2,FALSE)-S104),0),0)</f>
        <v>0</v>
      </c>
      <c r="F104" s="74"/>
      <c r="G104" s="74"/>
      <c r="H104" s="74"/>
      <c r="I104" s="74"/>
      <c r="J104" s="74"/>
      <c r="K104" s="74"/>
      <c r="L104" s="74">
        <f>IFERROR(MIN(L103/2,VLOOKUP(E94,BC102:BE105,3,FALSE)-Z104),0)</f>
        <v>0</v>
      </c>
      <c r="M104" s="74"/>
      <c r="N104" s="74"/>
      <c r="O104" s="74"/>
      <c r="P104" s="74"/>
      <c r="Q104" s="74"/>
      <c r="R104" s="74"/>
      <c r="S104" s="75">
        <f>IF(S103="",0,MIN(IFERROR(ROUNDDOWN(S103*W94,0),0),VLOOKUP(E94,BC102:BD105,2,FALSE)))</f>
        <v>0</v>
      </c>
      <c r="T104" s="76"/>
      <c r="U104" s="76"/>
      <c r="V104" s="76"/>
      <c r="W104" s="76"/>
      <c r="X104" s="76"/>
      <c r="Y104" s="77"/>
      <c r="Z104" s="78">
        <f>IF(Z103="",0,MIN(ROUNDDOWN(Z103/2, 0),VLOOKUP(E94,BC102:BE105,3,FALSE)))</f>
        <v>0</v>
      </c>
      <c r="AA104" s="79"/>
      <c r="AB104" s="79"/>
      <c r="AC104" s="80"/>
      <c r="AE104" s="4"/>
      <c r="AF104" s="4"/>
      <c r="AG104" s="4"/>
      <c r="AH104" s="58"/>
      <c r="AZ104" s="59">
        <f>IFERROR(MAX(0, ROUNDDOWN(E103*W94, 0)), 0)</f>
        <v>0</v>
      </c>
      <c r="BC104" s="37" t="s">
        <v>57</v>
      </c>
      <c r="BD104" s="59">
        <v>3400000</v>
      </c>
      <c r="BE104" s="59"/>
    </row>
    <row r="105" spans="1:57" ht="31.5" hidden="1" customHeight="1" outlineLevel="1">
      <c r="L105" s="6" t="s">
        <v>53</v>
      </c>
      <c r="BC105" s="37" t="s">
        <v>49</v>
      </c>
      <c r="BD105" s="59">
        <v>400000</v>
      </c>
      <c r="BE105" s="59"/>
    </row>
    <row r="106" spans="1:57" ht="21" hidden="1" customHeight="1" outlineLevel="1" thickBot="1">
      <c r="L106" s="6"/>
    </row>
    <row r="107" spans="1:57" ht="31.5" hidden="1" customHeight="1" outlineLevel="1" thickBot="1">
      <c r="A107" s="4"/>
      <c r="B107" s="92" t="s">
        <v>56</v>
      </c>
      <c r="C107" s="93"/>
      <c r="D107" s="93"/>
      <c r="E107" s="94"/>
      <c r="F107" s="94"/>
      <c r="G107" s="94"/>
      <c r="H107" s="94"/>
      <c r="I107" s="94"/>
      <c r="J107" s="94"/>
      <c r="K107" s="94"/>
      <c r="L107" s="94"/>
      <c r="M107" s="94"/>
      <c r="N107" s="94"/>
      <c r="O107" s="94"/>
      <c r="P107" s="94"/>
      <c r="Q107" s="94"/>
      <c r="R107" s="95"/>
      <c r="S107" s="4"/>
      <c r="T107" s="4"/>
      <c r="U107" s="4"/>
      <c r="V107" s="60" t="s">
        <v>43</v>
      </c>
      <c r="W107" s="96" t="str">
        <f>IF(E107=AZ108,BA108,IF(E107=AZ109,BA109,IF(E107=AZ110,BA110,IF(E107=AZ111,BA111,""))))</f>
        <v/>
      </c>
      <c r="X107" s="97"/>
      <c r="Y107" s="4"/>
      <c r="Z107" s="4"/>
      <c r="AA107" s="4"/>
      <c r="AB107" s="14"/>
      <c r="AC107" s="14"/>
      <c r="AZ107" s="37"/>
      <c r="BA107" s="37" t="s">
        <v>50</v>
      </c>
      <c r="BC107" s="37"/>
      <c r="BD107" s="37" t="s">
        <v>51</v>
      </c>
    </row>
    <row r="108" spans="1:57" ht="31.5" hidden="1" customHeight="1" outlineLevel="1" thickBot="1">
      <c r="A108" s="4"/>
      <c r="B108" s="98" t="s">
        <v>74</v>
      </c>
      <c r="C108" s="99"/>
      <c r="D108" s="99"/>
      <c r="E108" s="100"/>
      <c r="F108" s="100"/>
      <c r="G108" s="100"/>
      <c r="H108" s="100"/>
      <c r="I108" s="100"/>
      <c r="J108" s="100"/>
      <c r="K108" s="100"/>
      <c r="L108" s="100"/>
      <c r="M108" s="100"/>
      <c r="N108" s="100"/>
      <c r="O108" s="100"/>
      <c r="P108" s="100"/>
      <c r="Q108" s="100"/>
      <c r="R108" s="101"/>
      <c r="S108" s="14"/>
      <c r="T108" s="14"/>
      <c r="U108" s="14"/>
      <c r="V108" s="61" t="s">
        <v>73</v>
      </c>
      <c r="W108" s="102" t="str">
        <f>IF(E107=AZ108,BD108,IF(E107=AZ109,BD109,IF(E107=AZ110,BD110,IF(E107=AZ111,BD111,""))))</f>
        <v/>
      </c>
      <c r="X108" s="103"/>
      <c r="Y108" s="14"/>
      <c r="Z108" s="14"/>
      <c r="AA108" s="14"/>
      <c r="AB108" s="14"/>
      <c r="AC108" s="14"/>
      <c r="AE108" s="104" t="s">
        <v>59</v>
      </c>
      <c r="AF108" s="105"/>
      <c r="AG108" s="106"/>
      <c r="AH108" s="62" t="str">
        <f>IF(E108="","",E108)</f>
        <v/>
      </c>
      <c r="AZ108" s="37" t="s">
        <v>64</v>
      </c>
      <c r="BA108" s="37">
        <v>476</v>
      </c>
      <c r="BC108" s="37" t="s">
        <v>64</v>
      </c>
      <c r="BD108" s="39">
        <v>0.5</v>
      </c>
    </row>
    <row r="109" spans="1:57" ht="31.5" hidden="1" customHeight="1" outlineLevel="1">
      <c r="B109" s="107" t="s">
        <v>41</v>
      </c>
      <c r="C109" s="107"/>
      <c r="D109" s="107"/>
      <c r="E109" s="90" t="s">
        <v>45</v>
      </c>
      <c r="F109" s="90"/>
      <c r="G109" s="90"/>
      <c r="H109" s="90"/>
      <c r="I109" s="90"/>
      <c r="J109" s="90"/>
      <c r="K109" s="90"/>
      <c r="L109" s="90" t="s">
        <v>52</v>
      </c>
      <c r="M109" s="90"/>
      <c r="N109" s="90"/>
      <c r="O109" s="90"/>
      <c r="P109" s="90"/>
      <c r="Q109" s="90"/>
      <c r="R109" s="90"/>
      <c r="S109" s="14"/>
      <c r="T109" s="14"/>
      <c r="U109" s="14"/>
      <c r="V109" s="14"/>
      <c r="W109" s="14"/>
      <c r="X109" s="14"/>
      <c r="Y109" s="14"/>
      <c r="Z109" s="14"/>
      <c r="AA109" s="14"/>
      <c r="AB109" s="14"/>
      <c r="AC109" s="14"/>
      <c r="AE109" s="108" t="s">
        <v>41</v>
      </c>
      <c r="AF109" s="91"/>
      <c r="AG109" s="91"/>
      <c r="AH109" s="54" t="s">
        <v>60</v>
      </c>
      <c r="AZ109" s="37" t="s">
        <v>65</v>
      </c>
      <c r="BA109" s="37">
        <v>476</v>
      </c>
      <c r="BC109" s="37" t="s">
        <v>65</v>
      </c>
      <c r="BD109" s="39">
        <v>0.5</v>
      </c>
    </row>
    <row r="110" spans="1:57" ht="31.5" hidden="1" customHeight="1" outlineLevel="1">
      <c r="B110" s="81" t="s">
        <v>75</v>
      </c>
      <c r="C110" s="81"/>
      <c r="D110" s="81"/>
      <c r="E110" s="82"/>
      <c r="F110" s="82"/>
      <c r="G110" s="82"/>
      <c r="H110" s="82"/>
      <c r="I110" s="82"/>
      <c r="J110" s="82"/>
      <c r="K110" s="82"/>
      <c r="L110" s="83" t="str">
        <f t="shared" ref="L110:L115" si="16">IF(AH110="","",ROUND(AH110/1.1,0))</f>
        <v/>
      </c>
      <c r="M110" s="83"/>
      <c r="N110" s="83"/>
      <c r="O110" s="83"/>
      <c r="P110" s="83"/>
      <c r="Q110" s="83"/>
      <c r="R110" s="83"/>
      <c r="S110" s="14"/>
      <c r="T110" s="14"/>
      <c r="U110" s="14"/>
      <c r="V110" s="14"/>
      <c r="W110" s="14"/>
      <c r="X110" s="14"/>
      <c r="Y110" s="14"/>
      <c r="Z110" s="14"/>
      <c r="AA110" s="14"/>
      <c r="AB110" s="14"/>
      <c r="AC110" s="14"/>
      <c r="AE110" s="109" t="str">
        <f>B110</f>
        <v>　令和８年　月</v>
      </c>
      <c r="AF110" s="85"/>
      <c r="AG110" s="86"/>
      <c r="AH110" s="63"/>
      <c r="AZ110" s="37" t="s">
        <v>57</v>
      </c>
      <c r="BA110" s="37">
        <v>476</v>
      </c>
      <c r="BC110" s="37" t="s">
        <v>57</v>
      </c>
      <c r="BD110" s="37" t="s">
        <v>58</v>
      </c>
    </row>
    <row r="111" spans="1:57" ht="31.5" hidden="1" customHeight="1" outlineLevel="1">
      <c r="B111" s="81" t="s">
        <v>75</v>
      </c>
      <c r="C111" s="81"/>
      <c r="D111" s="81"/>
      <c r="E111" s="82"/>
      <c r="F111" s="82"/>
      <c r="G111" s="82"/>
      <c r="H111" s="82"/>
      <c r="I111" s="82"/>
      <c r="J111" s="82"/>
      <c r="K111" s="82"/>
      <c r="L111" s="83" t="str">
        <f t="shared" si="16"/>
        <v/>
      </c>
      <c r="M111" s="83"/>
      <c r="N111" s="83"/>
      <c r="O111" s="83"/>
      <c r="P111" s="83"/>
      <c r="Q111" s="83"/>
      <c r="R111" s="83"/>
      <c r="S111" s="14"/>
      <c r="T111" s="14"/>
      <c r="U111" s="14"/>
      <c r="V111" s="14"/>
      <c r="W111" s="14"/>
      <c r="X111" s="14"/>
      <c r="Y111" s="14"/>
      <c r="Z111" s="14"/>
      <c r="AA111" s="14"/>
      <c r="AB111" s="14"/>
      <c r="AC111" s="14"/>
      <c r="AE111" s="84" t="str">
        <f t="shared" ref="AE111:AE115" si="17">B111</f>
        <v>　令和８年　月</v>
      </c>
      <c r="AF111" s="85"/>
      <c r="AG111" s="86"/>
      <c r="AH111" s="63"/>
      <c r="AZ111" s="37" t="s">
        <v>49</v>
      </c>
      <c r="BA111" s="37">
        <v>576</v>
      </c>
      <c r="BC111" s="37" t="s">
        <v>49</v>
      </c>
      <c r="BD111" s="37" t="s">
        <v>58</v>
      </c>
    </row>
    <row r="112" spans="1:57" ht="31.5" hidden="1" customHeight="1" outlineLevel="1">
      <c r="B112" s="81" t="s">
        <v>75</v>
      </c>
      <c r="C112" s="81"/>
      <c r="D112" s="81"/>
      <c r="E112" s="82"/>
      <c r="F112" s="82"/>
      <c r="G112" s="82"/>
      <c r="H112" s="82"/>
      <c r="I112" s="82"/>
      <c r="J112" s="82"/>
      <c r="K112" s="82"/>
      <c r="L112" s="83" t="str">
        <f t="shared" si="16"/>
        <v/>
      </c>
      <c r="M112" s="83"/>
      <c r="N112" s="83"/>
      <c r="O112" s="83"/>
      <c r="P112" s="83"/>
      <c r="Q112" s="83"/>
      <c r="R112" s="83"/>
      <c r="S112" s="14"/>
      <c r="T112" s="14"/>
      <c r="U112" s="14"/>
      <c r="V112" s="14"/>
      <c r="W112" s="14"/>
      <c r="X112" s="14"/>
      <c r="Y112" s="14"/>
      <c r="Z112" s="14"/>
      <c r="AA112" s="14"/>
      <c r="AB112" s="14"/>
      <c r="AC112" s="14"/>
      <c r="AE112" s="84" t="str">
        <f t="shared" si="17"/>
        <v>　令和８年　月</v>
      </c>
      <c r="AF112" s="85"/>
      <c r="AG112" s="86"/>
      <c r="AH112" s="63"/>
    </row>
    <row r="113" spans="1:57" ht="31.5" hidden="1" customHeight="1" outlineLevel="1" thickBot="1">
      <c r="B113" s="81" t="s">
        <v>75</v>
      </c>
      <c r="C113" s="81"/>
      <c r="D113" s="81"/>
      <c r="E113" s="82"/>
      <c r="F113" s="82"/>
      <c r="G113" s="82"/>
      <c r="H113" s="82"/>
      <c r="I113" s="82"/>
      <c r="J113" s="82"/>
      <c r="K113" s="82"/>
      <c r="L113" s="83" t="str">
        <f t="shared" si="16"/>
        <v/>
      </c>
      <c r="M113" s="83"/>
      <c r="N113" s="83"/>
      <c r="O113" s="83"/>
      <c r="P113" s="83"/>
      <c r="Q113" s="83"/>
      <c r="R113" s="83"/>
      <c r="S113" s="14"/>
      <c r="T113" s="14"/>
      <c r="U113" s="14"/>
      <c r="V113" s="14"/>
      <c r="W113" s="14"/>
      <c r="X113" s="14"/>
      <c r="Y113" s="14"/>
      <c r="Z113" s="14"/>
      <c r="AA113" s="14"/>
      <c r="AB113" s="14"/>
      <c r="AC113" s="14"/>
      <c r="AE113" s="84" t="str">
        <f t="shared" si="17"/>
        <v>　令和８年　月</v>
      </c>
      <c r="AF113" s="85"/>
      <c r="AG113" s="86"/>
      <c r="AH113" s="63"/>
    </row>
    <row r="114" spans="1:57" ht="31.5" hidden="1" customHeight="1" outlineLevel="1" thickBot="1">
      <c r="B114" s="81" t="s">
        <v>75</v>
      </c>
      <c r="C114" s="81"/>
      <c r="D114" s="81"/>
      <c r="E114" s="82"/>
      <c r="F114" s="82"/>
      <c r="G114" s="82"/>
      <c r="H114" s="82"/>
      <c r="I114" s="82"/>
      <c r="J114" s="82"/>
      <c r="K114" s="82"/>
      <c r="L114" s="83" t="str">
        <f t="shared" si="16"/>
        <v/>
      </c>
      <c r="M114" s="83"/>
      <c r="N114" s="83"/>
      <c r="O114" s="83"/>
      <c r="P114" s="83"/>
      <c r="Q114" s="83"/>
      <c r="R114" s="83"/>
      <c r="S114" s="87" t="s">
        <v>62</v>
      </c>
      <c r="T114" s="88"/>
      <c r="U114" s="88"/>
      <c r="V114" s="88"/>
      <c r="W114" s="88"/>
      <c r="X114" s="88"/>
      <c r="Y114" s="88"/>
      <c r="Z114" s="88"/>
      <c r="AA114" s="88"/>
      <c r="AB114" s="88"/>
      <c r="AC114" s="89"/>
      <c r="AE114" s="84" t="str">
        <f t="shared" si="17"/>
        <v>　令和８年　月</v>
      </c>
      <c r="AF114" s="85"/>
      <c r="AG114" s="86"/>
      <c r="AH114" s="63"/>
      <c r="BC114" s="37"/>
      <c r="BD114" s="37" t="s">
        <v>66</v>
      </c>
      <c r="BE114" s="37" t="s">
        <v>70</v>
      </c>
    </row>
    <row r="115" spans="1:57" ht="31.5" hidden="1" customHeight="1" outlineLevel="1">
      <c r="B115" s="81" t="s">
        <v>75</v>
      </c>
      <c r="C115" s="81"/>
      <c r="D115" s="81"/>
      <c r="E115" s="82"/>
      <c r="F115" s="82"/>
      <c r="G115" s="82"/>
      <c r="H115" s="82"/>
      <c r="I115" s="82"/>
      <c r="J115" s="82"/>
      <c r="K115" s="82"/>
      <c r="L115" s="83" t="str">
        <f t="shared" si="16"/>
        <v/>
      </c>
      <c r="M115" s="83"/>
      <c r="N115" s="83"/>
      <c r="O115" s="83"/>
      <c r="P115" s="83"/>
      <c r="Q115" s="83"/>
      <c r="R115" s="83"/>
      <c r="S115" s="90" t="s">
        <v>45</v>
      </c>
      <c r="T115" s="90"/>
      <c r="U115" s="90"/>
      <c r="V115" s="90"/>
      <c r="W115" s="90"/>
      <c r="X115" s="90"/>
      <c r="Y115" s="90"/>
      <c r="Z115" s="90" t="s">
        <v>52</v>
      </c>
      <c r="AA115" s="91"/>
      <c r="AB115" s="91"/>
      <c r="AC115" s="91"/>
      <c r="AE115" s="84" t="str">
        <f t="shared" si="17"/>
        <v>　令和８年　月</v>
      </c>
      <c r="AF115" s="85"/>
      <c r="AG115" s="86"/>
      <c r="AH115" s="63"/>
      <c r="BC115" s="37" t="s">
        <v>64</v>
      </c>
      <c r="BD115" s="59">
        <v>1400000</v>
      </c>
      <c r="BE115" s="59">
        <v>400000</v>
      </c>
    </row>
    <row r="116" spans="1:57" ht="31.5" hidden="1" customHeight="1" outlineLevel="1" thickBot="1">
      <c r="B116" s="65" t="s">
        <v>39</v>
      </c>
      <c r="C116" s="65"/>
      <c r="D116" s="65"/>
      <c r="E116" s="66">
        <f>IF(COUNT(E110:K115)&gt;0, SUM(E110:K115), 0)</f>
        <v>0</v>
      </c>
      <c r="F116" s="66"/>
      <c r="G116" s="66"/>
      <c r="H116" s="66"/>
      <c r="I116" s="66"/>
      <c r="J116" s="66"/>
      <c r="K116" s="66"/>
      <c r="L116" s="67">
        <f>IF(COUNT(L110:R115)&gt;0, SUM(L110:R115),0)</f>
        <v>0</v>
      </c>
      <c r="M116" s="67"/>
      <c r="N116" s="67"/>
      <c r="O116" s="67"/>
      <c r="P116" s="67"/>
      <c r="Q116" s="67"/>
      <c r="R116" s="68"/>
      <c r="S116" s="69"/>
      <c r="T116" s="69"/>
      <c r="U116" s="69"/>
      <c r="V116" s="69"/>
      <c r="W116" s="69"/>
      <c r="X116" s="69"/>
      <c r="Y116" s="69"/>
      <c r="Z116" s="69"/>
      <c r="AA116" s="69"/>
      <c r="AB116" s="69"/>
      <c r="AC116" s="69"/>
      <c r="AE116" s="70" t="s">
        <v>39</v>
      </c>
      <c r="AF116" s="71"/>
      <c r="AG116" s="72"/>
      <c r="AH116" s="64" t="str">
        <f>IF(COUNT(AH110:AH115)&gt;0, SUM(AH110:AH115), "")</f>
        <v/>
      </c>
      <c r="AZ116" s="37" t="s">
        <v>63</v>
      </c>
      <c r="BC116" s="37" t="s">
        <v>65</v>
      </c>
      <c r="BD116" s="59">
        <v>3700000</v>
      </c>
      <c r="BE116" s="59">
        <v>2000000</v>
      </c>
    </row>
    <row r="117" spans="1:57" ht="31.5" hidden="1" customHeight="1" outlineLevel="1" thickTop="1">
      <c r="B117" s="73" t="s">
        <v>61</v>
      </c>
      <c r="C117" s="73"/>
      <c r="D117" s="73"/>
      <c r="E117" s="74">
        <f>IFERROR(ROUNDDOWN(MIN(E116*W107,VLOOKUP(E107,BC115:BD118,2,FALSE)-S117),0),0)</f>
        <v>0</v>
      </c>
      <c r="F117" s="74"/>
      <c r="G117" s="74"/>
      <c r="H117" s="74"/>
      <c r="I117" s="74"/>
      <c r="J117" s="74"/>
      <c r="K117" s="74"/>
      <c r="L117" s="74">
        <f>IFERROR(MIN(L116/2,VLOOKUP(E107,BC115:BE118,3,FALSE)-Z117),0)</f>
        <v>0</v>
      </c>
      <c r="M117" s="74"/>
      <c r="N117" s="74"/>
      <c r="O117" s="74"/>
      <c r="P117" s="74"/>
      <c r="Q117" s="74"/>
      <c r="R117" s="74"/>
      <c r="S117" s="75">
        <f>IF(S116="",0,MIN(IFERROR(ROUNDDOWN(S116*W107,0),0),VLOOKUP(E107,BC115:BD118,2,FALSE)))</f>
        <v>0</v>
      </c>
      <c r="T117" s="76"/>
      <c r="U117" s="76"/>
      <c r="V117" s="76"/>
      <c r="W117" s="76"/>
      <c r="X117" s="76"/>
      <c r="Y117" s="77"/>
      <c r="Z117" s="78">
        <f>IF(Z116="",0,MIN(ROUNDDOWN(Z116/2, 0),VLOOKUP(E107,BC115:BE118,3,FALSE)))</f>
        <v>0</v>
      </c>
      <c r="AA117" s="79"/>
      <c r="AB117" s="79"/>
      <c r="AC117" s="80"/>
      <c r="AE117" s="4"/>
      <c r="AF117" s="4"/>
      <c r="AG117" s="4"/>
      <c r="AH117" s="58"/>
      <c r="AZ117" s="59">
        <f>IFERROR(MAX(0, ROUNDDOWN(E116*W107, 0)), 0)</f>
        <v>0</v>
      </c>
      <c r="BC117" s="37" t="s">
        <v>57</v>
      </c>
      <c r="BD117" s="59">
        <v>3400000</v>
      </c>
      <c r="BE117" s="59"/>
    </row>
    <row r="118" spans="1:57" ht="31.5" hidden="1" customHeight="1" outlineLevel="1">
      <c r="L118" s="6" t="s">
        <v>53</v>
      </c>
      <c r="BC118" s="37" t="s">
        <v>49</v>
      </c>
      <c r="BD118" s="59">
        <v>400000</v>
      </c>
      <c r="BE118" s="59"/>
    </row>
    <row r="119" spans="1:57" ht="21" hidden="1" customHeight="1" outlineLevel="1" thickBot="1">
      <c r="L119" s="6"/>
    </row>
    <row r="120" spans="1:57" ht="31.5" hidden="1" customHeight="1" outlineLevel="1" thickBot="1">
      <c r="A120" s="4"/>
      <c r="B120" s="92" t="s">
        <v>56</v>
      </c>
      <c r="C120" s="93"/>
      <c r="D120" s="93"/>
      <c r="E120" s="94"/>
      <c r="F120" s="94"/>
      <c r="G120" s="94"/>
      <c r="H120" s="94"/>
      <c r="I120" s="94"/>
      <c r="J120" s="94"/>
      <c r="K120" s="94"/>
      <c r="L120" s="94"/>
      <c r="M120" s="94"/>
      <c r="N120" s="94"/>
      <c r="O120" s="94"/>
      <c r="P120" s="94"/>
      <c r="Q120" s="94"/>
      <c r="R120" s="95"/>
      <c r="S120" s="4"/>
      <c r="T120" s="4"/>
      <c r="U120" s="4"/>
      <c r="V120" s="60" t="s">
        <v>43</v>
      </c>
      <c r="W120" s="96" t="str">
        <f>IF(E120=AZ121,BA121,IF(E120=AZ122,BA122,IF(E120=AZ123,BA123,IF(E120=AZ124,BA124,""))))</f>
        <v/>
      </c>
      <c r="X120" s="97"/>
      <c r="Y120" s="4"/>
      <c r="Z120" s="4"/>
      <c r="AA120" s="4"/>
      <c r="AB120" s="14"/>
      <c r="AC120" s="14"/>
      <c r="AZ120" s="37"/>
      <c r="BA120" s="37" t="s">
        <v>50</v>
      </c>
      <c r="BC120" s="37"/>
      <c r="BD120" s="37" t="s">
        <v>51</v>
      </c>
    </row>
    <row r="121" spans="1:57" ht="31.5" hidden="1" customHeight="1" outlineLevel="1" thickBot="1">
      <c r="A121" s="4"/>
      <c r="B121" s="98" t="s">
        <v>74</v>
      </c>
      <c r="C121" s="99"/>
      <c r="D121" s="99"/>
      <c r="E121" s="100"/>
      <c r="F121" s="100"/>
      <c r="G121" s="100"/>
      <c r="H121" s="100"/>
      <c r="I121" s="100"/>
      <c r="J121" s="100"/>
      <c r="K121" s="100"/>
      <c r="L121" s="100"/>
      <c r="M121" s="100"/>
      <c r="N121" s="100"/>
      <c r="O121" s="100"/>
      <c r="P121" s="100"/>
      <c r="Q121" s="100"/>
      <c r="R121" s="101"/>
      <c r="S121" s="14"/>
      <c r="T121" s="14"/>
      <c r="U121" s="14"/>
      <c r="V121" s="61" t="s">
        <v>73</v>
      </c>
      <c r="W121" s="102" t="str">
        <f>IF(E120=AZ121,BD121,IF(E120=AZ122,BD122,IF(E120=AZ123,BD123,IF(E120=AZ124,BD124,""))))</f>
        <v/>
      </c>
      <c r="X121" s="103"/>
      <c r="Y121" s="14"/>
      <c r="Z121" s="14"/>
      <c r="AA121" s="14"/>
      <c r="AB121" s="14"/>
      <c r="AC121" s="14"/>
      <c r="AE121" s="104" t="s">
        <v>59</v>
      </c>
      <c r="AF121" s="105"/>
      <c r="AG121" s="106"/>
      <c r="AH121" s="62" t="str">
        <f>IF(E121="","",E121)</f>
        <v/>
      </c>
      <c r="AZ121" s="37" t="s">
        <v>64</v>
      </c>
      <c r="BA121" s="37">
        <v>476</v>
      </c>
      <c r="BC121" s="37" t="s">
        <v>64</v>
      </c>
      <c r="BD121" s="39">
        <v>0.5</v>
      </c>
    </row>
    <row r="122" spans="1:57" ht="31.5" hidden="1" customHeight="1" outlineLevel="1">
      <c r="B122" s="107" t="s">
        <v>41</v>
      </c>
      <c r="C122" s="107"/>
      <c r="D122" s="107"/>
      <c r="E122" s="90" t="s">
        <v>45</v>
      </c>
      <c r="F122" s="90"/>
      <c r="G122" s="90"/>
      <c r="H122" s="90"/>
      <c r="I122" s="90"/>
      <c r="J122" s="90"/>
      <c r="K122" s="90"/>
      <c r="L122" s="90" t="s">
        <v>52</v>
      </c>
      <c r="M122" s="90"/>
      <c r="N122" s="90"/>
      <c r="O122" s="90"/>
      <c r="P122" s="90"/>
      <c r="Q122" s="90"/>
      <c r="R122" s="90"/>
      <c r="S122" s="14"/>
      <c r="T122" s="14"/>
      <c r="U122" s="14"/>
      <c r="V122" s="14"/>
      <c r="W122" s="14"/>
      <c r="X122" s="14"/>
      <c r="Y122" s="14"/>
      <c r="Z122" s="14"/>
      <c r="AA122" s="14"/>
      <c r="AB122" s="14"/>
      <c r="AC122" s="14"/>
      <c r="AE122" s="108" t="s">
        <v>41</v>
      </c>
      <c r="AF122" s="91"/>
      <c r="AG122" s="91"/>
      <c r="AH122" s="54" t="s">
        <v>60</v>
      </c>
      <c r="AZ122" s="37" t="s">
        <v>65</v>
      </c>
      <c r="BA122" s="37">
        <v>476</v>
      </c>
      <c r="BC122" s="37" t="s">
        <v>65</v>
      </c>
      <c r="BD122" s="39">
        <v>0.5</v>
      </c>
    </row>
    <row r="123" spans="1:57" ht="31.5" hidden="1" customHeight="1" outlineLevel="1">
      <c r="B123" s="81" t="s">
        <v>75</v>
      </c>
      <c r="C123" s="81"/>
      <c r="D123" s="81"/>
      <c r="E123" s="82"/>
      <c r="F123" s="82"/>
      <c r="G123" s="82"/>
      <c r="H123" s="82"/>
      <c r="I123" s="82"/>
      <c r="J123" s="82"/>
      <c r="K123" s="82"/>
      <c r="L123" s="83" t="str">
        <f t="shared" ref="L123:L128" si="18">IF(AH123="","",ROUND(AH123/1.1,0))</f>
        <v/>
      </c>
      <c r="M123" s="83"/>
      <c r="N123" s="83"/>
      <c r="O123" s="83"/>
      <c r="P123" s="83"/>
      <c r="Q123" s="83"/>
      <c r="R123" s="83"/>
      <c r="S123" s="14"/>
      <c r="T123" s="14"/>
      <c r="U123" s="14"/>
      <c r="V123" s="14"/>
      <c r="W123" s="14"/>
      <c r="X123" s="14"/>
      <c r="Y123" s="14"/>
      <c r="Z123" s="14"/>
      <c r="AA123" s="14"/>
      <c r="AB123" s="14"/>
      <c r="AC123" s="14"/>
      <c r="AE123" s="109" t="str">
        <f>B123</f>
        <v>　令和８年　月</v>
      </c>
      <c r="AF123" s="85"/>
      <c r="AG123" s="86"/>
      <c r="AH123" s="63"/>
      <c r="AZ123" s="37" t="s">
        <v>57</v>
      </c>
      <c r="BA123" s="37">
        <v>476</v>
      </c>
      <c r="BC123" s="37" t="s">
        <v>57</v>
      </c>
      <c r="BD123" s="37" t="s">
        <v>58</v>
      </c>
    </row>
    <row r="124" spans="1:57" ht="31.5" hidden="1" customHeight="1" outlineLevel="1">
      <c r="B124" s="81" t="s">
        <v>75</v>
      </c>
      <c r="C124" s="81"/>
      <c r="D124" s="81"/>
      <c r="E124" s="82"/>
      <c r="F124" s="82"/>
      <c r="G124" s="82"/>
      <c r="H124" s="82"/>
      <c r="I124" s="82"/>
      <c r="J124" s="82"/>
      <c r="K124" s="82"/>
      <c r="L124" s="83" t="str">
        <f t="shared" si="18"/>
        <v/>
      </c>
      <c r="M124" s="83"/>
      <c r="N124" s="83"/>
      <c r="O124" s="83"/>
      <c r="P124" s="83"/>
      <c r="Q124" s="83"/>
      <c r="R124" s="83"/>
      <c r="S124" s="14"/>
      <c r="T124" s="14"/>
      <c r="U124" s="14"/>
      <c r="V124" s="14"/>
      <c r="W124" s="14"/>
      <c r="X124" s="14"/>
      <c r="Y124" s="14"/>
      <c r="Z124" s="14"/>
      <c r="AA124" s="14"/>
      <c r="AB124" s="14"/>
      <c r="AC124" s="14"/>
      <c r="AE124" s="84" t="str">
        <f t="shared" ref="AE124:AE128" si="19">B124</f>
        <v>　令和８年　月</v>
      </c>
      <c r="AF124" s="85"/>
      <c r="AG124" s="86"/>
      <c r="AH124" s="63"/>
      <c r="AZ124" s="37" t="s">
        <v>49</v>
      </c>
      <c r="BA124" s="37">
        <v>576</v>
      </c>
      <c r="BC124" s="37" t="s">
        <v>49</v>
      </c>
      <c r="BD124" s="37" t="s">
        <v>58</v>
      </c>
    </row>
    <row r="125" spans="1:57" ht="31.5" hidden="1" customHeight="1" outlineLevel="1">
      <c r="B125" s="81" t="s">
        <v>75</v>
      </c>
      <c r="C125" s="81"/>
      <c r="D125" s="81"/>
      <c r="E125" s="82"/>
      <c r="F125" s="82"/>
      <c r="G125" s="82"/>
      <c r="H125" s="82"/>
      <c r="I125" s="82"/>
      <c r="J125" s="82"/>
      <c r="K125" s="82"/>
      <c r="L125" s="83" t="str">
        <f t="shared" si="18"/>
        <v/>
      </c>
      <c r="M125" s="83"/>
      <c r="N125" s="83"/>
      <c r="O125" s="83"/>
      <c r="P125" s="83"/>
      <c r="Q125" s="83"/>
      <c r="R125" s="83"/>
      <c r="S125" s="14"/>
      <c r="T125" s="14"/>
      <c r="U125" s="14"/>
      <c r="V125" s="14"/>
      <c r="W125" s="14"/>
      <c r="X125" s="14"/>
      <c r="Y125" s="14"/>
      <c r="Z125" s="14"/>
      <c r="AA125" s="14"/>
      <c r="AB125" s="14"/>
      <c r="AC125" s="14"/>
      <c r="AE125" s="84" t="str">
        <f t="shared" si="19"/>
        <v>　令和８年　月</v>
      </c>
      <c r="AF125" s="85"/>
      <c r="AG125" s="86"/>
      <c r="AH125" s="63"/>
    </row>
    <row r="126" spans="1:57" ht="31.5" hidden="1" customHeight="1" outlineLevel="1" thickBot="1">
      <c r="B126" s="81" t="s">
        <v>75</v>
      </c>
      <c r="C126" s="81"/>
      <c r="D126" s="81"/>
      <c r="E126" s="82"/>
      <c r="F126" s="82"/>
      <c r="G126" s="82"/>
      <c r="H126" s="82"/>
      <c r="I126" s="82"/>
      <c r="J126" s="82"/>
      <c r="K126" s="82"/>
      <c r="L126" s="83" t="str">
        <f t="shared" si="18"/>
        <v/>
      </c>
      <c r="M126" s="83"/>
      <c r="N126" s="83"/>
      <c r="O126" s="83"/>
      <c r="P126" s="83"/>
      <c r="Q126" s="83"/>
      <c r="R126" s="83"/>
      <c r="S126" s="14"/>
      <c r="T126" s="14"/>
      <c r="U126" s="14"/>
      <c r="V126" s="14"/>
      <c r="W126" s="14"/>
      <c r="X126" s="14"/>
      <c r="Y126" s="14"/>
      <c r="Z126" s="14"/>
      <c r="AA126" s="14"/>
      <c r="AB126" s="14"/>
      <c r="AC126" s="14"/>
      <c r="AE126" s="84" t="str">
        <f t="shared" si="19"/>
        <v>　令和８年　月</v>
      </c>
      <c r="AF126" s="85"/>
      <c r="AG126" s="86"/>
      <c r="AH126" s="63"/>
    </row>
    <row r="127" spans="1:57" ht="31.5" hidden="1" customHeight="1" outlineLevel="1" thickBot="1">
      <c r="B127" s="81" t="s">
        <v>75</v>
      </c>
      <c r="C127" s="81"/>
      <c r="D127" s="81"/>
      <c r="E127" s="82"/>
      <c r="F127" s="82"/>
      <c r="G127" s="82"/>
      <c r="H127" s="82"/>
      <c r="I127" s="82"/>
      <c r="J127" s="82"/>
      <c r="K127" s="82"/>
      <c r="L127" s="83" t="str">
        <f t="shared" si="18"/>
        <v/>
      </c>
      <c r="M127" s="83"/>
      <c r="N127" s="83"/>
      <c r="O127" s="83"/>
      <c r="P127" s="83"/>
      <c r="Q127" s="83"/>
      <c r="R127" s="83"/>
      <c r="S127" s="87" t="s">
        <v>62</v>
      </c>
      <c r="T127" s="88"/>
      <c r="U127" s="88"/>
      <c r="V127" s="88"/>
      <c r="W127" s="88"/>
      <c r="X127" s="88"/>
      <c r="Y127" s="88"/>
      <c r="Z127" s="88"/>
      <c r="AA127" s="88"/>
      <c r="AB127" s="88"/>
      <c r="AC127" s="89"/>
      <c r="AE127" s="84" t="str">
        <f t="shared" si="19"/>
        <v>　令和８年　月</v>
      </c>
      <c r="AF127" s="85"/>
      <c r="AG127" s="86"/>
      <c r="AH127" s="63"/>
      <c r="BC127" s="37"/>
      <c r="BD127" s="37" t="s">
        <v>66</v>
      </c>
      <c r="BE127" s="37" t="s">
        <v>70</v>
      </c>
    </row>
    <row r="128" spans="1:57" ht="31.5" hidden="1" customHeight="1" outlineLevel="1">
      <c r="B128" s="81" t="s">
        <v>75</v>
      </c>
      <c r="C128" s="81"/>
      <c r="D128" s="81"/>
      <c r="E128" s="82"/>
      <c r="F128" s="82"/>
      <c r="G128" s="82"/>
      <c r="H128" s="82"/>
      <c r="I128" s="82"/>
      <c r="J128" s="82"/>
      <c r="K128" s="82"/>
      <c r="L128" s="83" t="str">
        <f t="shared" si="18"/>
        <v/>
      </c>
      <c r="M128" s="83"/>
      <c r="N128" s="83"/>
      <c r="O128" s="83"/>
      <c r="P128" s="83"/>
      <c r="Q128" s="83"/>
      <c r="R128" s="83"/>
      <c r="S128" s="90" t="s">
        <v>45</v>
      </c>
      <c r="T128" s="90"/>
      <c r="U128" s="90"/>
      <c r="V128" s="90"/>
      <c r="W128" s="90"/>
      <c r="X128" s="90"/>
      <c r="Y128" s="90"/>
      <c r="Z128" s="90" t="s">
        <v>52</v>
      </c>
      <c r="AA128" s="91"/>
      <c r="AB128" s="91"/>
      <c r="AC128" s="91"/>
      <c r="AE128" s="84" t="str">
        <f t="shared" si="19"/>
        <v>　令和８年　月</v>
      </c>
      <c r="AF128" s="85"/>
      <c r="AG128" s="86"/>
      <c r="AH128" s="63"/>
      <c r="BC128" s="37" t="s">
        <v>64</v>
      </c>
      <c r="BD128" s="59">
        <v>1400000</v>
      </c>
      <c r="BE128" s="59">
        <v>400000</v>
      </c>
    </row>
    <row r="129" spans="1:57" ht="31.5" hidden="1" customHeight="1" outlineLevel="1" thickBot="1">
      <c r="B129" s="65" t="s">
        <v>39</v>
      </c>
      <c r="C129" s="65"/>
      <c r="D129" s="65"/>
      <c r="E129" s="66">
        <f>IF(COUNT(E123:K128)&gt;0, SUM(E123:K128), 0)</f>
        <v>0</v>
      </c>
      <c r="F129" s="66"/>
      <c r="G129" s="66"/>
      <c r="H129" s="66"/>
      <c r="I129" s="66"/>
      <c r="J129" s="66"/>
      <c r="K129" s="66"/>
      <c r="L129" s="67">
        <f>IF(COUNT(L123:R128)&gt;0, SUM(L123:R128),0)</f>
        <v>0</v>
      </c>
      <c r="M129" s="67"/>
      <c r="N129" s="67"/>
      <c r="O129" s="67"/>
      <c r="P129" s="67"/>
      <c r="Q129" s="67"/>
      <c r="R129" s="68"/>
      <c r="S129" s="69"/>
      <c r="T129" s="69"/>
      <c r="U129" s="69"/>
      <c r="V129" s="69"/>
      <c r="W129" s="69"/>
      <c r="X129" s="69"/>
      <c r="Y129" s="69"/>
      <c r="Z129" s="69"/>
      <c r="AA129" s="69"/>
      <c r="AB129" s="69"/>
      <c r="AC129" s="69"/>
      <c r="AE129" s="70" t="s">
        <v>39</v>
      </c>
      <c r="AF129" s="71"/>
      <c r="AG129" s="72"/>
      <c r="AH129" s="64" t="str">
        <f>IF(COUNT(AH123:AH128)&gt;0, SUM(AH123:AH128), "")</f>
        <v/>
      </c>
      <c r="AZ129" s="37" t="s">
        <v>63</v>
      </c>
      <c r="BC129" s="37" t="s">
        <v>65</v>
      </c>
      <c r="BD129" s="59">
        <v>3700000</v>
      </c>
      <c r="BE129" s="59">
        <v>2000000</v>
      </c>
    </row>
    <row r="130" spans="1:57" ht="31.5" hidden="1" customHeight="1" outlineLevel="1" thickTop="1">
      <c r="B130" s="73" t="s">
        <v>61</v>
      </c>
      <c r="C130" s="73"/>
      <c r="D130" s="73"/>
      <c r="E130" s="74">
        <f>IFERROR(ROUNDDOWN(MIN(E129*W120,VLOOKUP(E120,BC128:BD131,2,FALSE)-S130),0),0)</f>
        <v>0</v>
      </c>
      <c r="F130" s="74"/>
      <c r="G130" s="74"/>
      <c r="H130" s="74"/>
      <c r="I130" s="74"/>
      <c r="J130" s="74"/>
      <c r="K130" s="74"/>
      <c r="L130" s="74">
        <f>IFERROR(MIN(L129/2,VLOOKUP(E120,BC128:BE131,3,FALSE)-Z130),0)</f>
        <v>0</v>
      </c>
      <c r="M130" s="74"/>
      <c r="N130" s="74"/>
      <c r="O130" s="74"/>
      <c r="P130" s="74"/>
      <c r="Q130" s="74"/>
      <c r="R130" s="74"/>
      <c r="S130" s="75">
        <f>IF(S129="",0,MIN(IFERROR(ROUNDDOWN(S129*W120,0),0),VLOOKUP(E120,BC128:BD131,2,FALSE)))</f>
        <v>0</v>
      </c>
      <c r="T130" s="76"/>
      <c r="U130" s="76"/>
      <c r="V130" s="76"/>
      <c r="W130" s="76"/>
      <c r="X130" s="76"/>
      <c r="Y130" s="77"/>
      <c r="Z130" s="78">
        <f>IF(Z129="",0,MIN(ROUNDDOWN(Z129/2, 0),VLOOKUP(E120,BC128:BE131,3,FALSE)))</f>
        <v>0</v>
      </c>
      <c r="AA130" s="79"/>
      <c r="AB130" s="79"/>
      <c r="AC130" s="80"/>
      <c r="AE130" s="4"/>
      <c r="AF130" s="4"/>
      <c r="AG130" s="4"/>
      <c r="AH130" s="58"/>
      <c r="AZ130" s="59">
        <f>IFERROR(MAX(0, ROUNDDOWN(E129*W120, 0)), 0)</f>
        <v>0</v>
      </c>
      <c r="BC130" s="37" t="s">
        <v>57</v>
      </c>
      <c r="BD130" s="59">
        <v>3400000</v>
      </c>
      <c r="BE130" s="59"/>
    </row>
    <row r="131" spans="1:57" ht="31.5" hidden="1" customHeight="1" outlineLevel="1">
      <c r="L131" s="6" t="s">
        <v>53</v>
      </c>
      <c r="BC131" s="37" t="s">
        <v>49</v>
      </c>
      <c r="BD131" s="59">
        <v>400000</v>
      </c>
      <c r="BE131" s="59"/>
    </row>
    <row r="132" spans="1:57" ht="21" hidden="1" customHeight="1" outlineLevel="1" thickBot="1">
      <c r="L132" s="6"/>
    </row>
    <row r="133" spans="1:57" ht="31.5" hidden="1" customHeight="1" outlineLevel="1" thickBot="1">
      <c r="A133" s="4"/>
      <c r="B133" s="92" t="s">
        <v>56</v>
      </c>
      <c r="C133" s="93"/>
      <c r="D133" s="93"/>
      <c r="E133" s="94"/>
      <c r="F133" s="94"/>
      <c r="G133" s="94"/>
      <c r="H133" s="94"/>
      <c r="I133" s="94"/>
      <c r="J133" s="94"/>
      <c r="K133" s="94"/>
      <c r="L133" s="94"/>
      <c r="M133" s="94"/>
      <c r="N133" s="94"/>
      <c r="O133" s="94"/>
      <c r="P133" s="94"/>
      <c r="Q133" s="94"/>
      <c r="R133" s="95"/>
      <c r="S133" s="4"/>
      <c r="T133" s="4"/>
      <c r="U133" s="4"/>
      <c r="V133" s="60" t="s">
        <v>43</v>
      </c>
      <c r="W133" s="96" t="str">
        <f>IF(E133=AZ134,BA134,IF(E133=AZ135,BA135,IF(E133=AZ136,BA136,IF(E133=AZ137,BA137,""))))</f>
        <v/>
      </c>
      <c r="X133" s="97"/>
      <c r="Y133" s="4"/>
      <c r="Z133" s="4"/>
      <c r="AA133" s="4"/>
      <c r="AB133" s="14"/>
      <c r="AC133" s="14"/>
      <c r="AZ133" s="37"/>
      <c r="BA133" s="37" t="s">
        <v>50</v>
      </c>
      <c r="BC133" s="37"/>
      <c r="BD133" s="37" t="s">
        <v>51</v>
      </c>
    </row>
    <row r="134" spans="1:57" ht="31.5" hidden="1" customHeight="1" outlineLevel="1" thickBot="1">
      <c r="A134" s="4"/>
      <c r="B134" s="98" t="s">
        <v>74</v>
      </c>
      <c r="C134" s="99"/>
      <c r="D134" s="99"/>
      <c r="E134" s="100"/>
      <c r="F134" s="100"/>
      <c r="G134" s="100"/>
      <c r="H134" s="100"/>
      <c r="I134" s="100"/>
      <c r="J134" s="100"/>
      <c r="K134" s="100"/>
      <c r="L134" s="100"/>
      <c r="M134" s="100"/>
      <c r="N134" s="100"/>
      <c r="O134" s="100"/>
      <c r="P134" s="100"/>
      <c r="Q134" s="100"/>
      <c r="R134" s="101"/>
      <c r="S134" s="14"/>
      <c r="T134" s="14"/>
      <c r="U134" s="14"/>
      <c r="V134" s="61" t="s">
        <v>73</v>
      </c>
      <c r="W134" s="102" t="str">
        <f>IF(E133=AZ134,BD134,IF(E133=AZ135,BD135,IF(E133=AZ136,BD136,IF(E133=AZ137,BD137,""))))</f>
        <v/>
      </c>
      <c r="X134" s="103"/>
      <c r="Y134" s="14"/>
      <c r="Z134" s="14"/>
      <c r="AA134" s="14"/>
      <c r="AB134" s="14"/>
      <c r="AC134" s="14"/>
      <c r="AE134" s="104" t="s">
        <v>59</v>
      </c>
      <c r="AF134" s="105"/>
      <c r="AG134" s="106"/>
      <c r="AH134" s="62" t="str">
        <f>IF(E134="","",E134)</f>
        <v/>
      </c>
      <c r="AZ134" s="37" t="s">
        <v>64</v>
      </c>
      <c r="BA134" s="37">
        <v>476</v>
      </c>
      <c r="BC134" s="37" t="s">
        <v>64</v>
      </c>
      <c r="BD134" s="39">
        <v>0.5</v>
      </c>
    </row>
    <row r="135" spans="1:57" ht="31.5" hidden="1" customHeight="1" outlineLevel="1">
      <c r="B135" s="107" t="s">
        <v>41</v>
      </c>
      <c r="C135" s="107"/>
      <c r="D135" s="107"/>
      <c r="E135" s="90" t="s">
        <v>45</v>
      </c>
      <c r="F135" s="90"/>
      <c r="G135" s="90"/>
      <c r="H135" s="90"/>
      <c r="I135" s="90"/>
      <c r="J135" s="90"/>
      <c r="K135" s="90"/>
      <c r="L135" s="90" t="s">
        <v>52</v>
      </c>
      <c r="M135" s="90"/>
      <c r="N135" s="90"/>
      <c r="O135" s="90"/>
      <c r="P135" s="90"/>
      <c r="Q135" s="90"/>
      <c r="R135" s="90"/>
      <c r="S135" s="14"/>
      <c r="T135" s="14"/>
      <c r="U135" s="14"/>
      <c r="V135" s="14"/>
      <c r="W135" s="14"/>
      <c r="X135" s="14"/>
      <c r="Y135" s="14"/>
      <c r="Z135" s="14"/>
      <c r="AA135" s="14"/>
      <c r="AB135" s="14"/>
      <c r="AC135" s="14"/>
      <c r="AE135" s="108" t="s">
        <v>41</v>
      </c>
      <c r="AF135" s="91"/>
      <c r="AG135" s="91"/>
      <c r="AH135" s="54" t="s">
        <v>60</v>
      </c>
      <c r="AZ135" s="37" t="s">
        <v>65</v>
      </c>
      <c r="BA135" s="37">
        <v>476</v>
      </c>
      <c r="BC135" s="37" t="s">
        <v>65</v>
      </c>
      <c r="BD135" s="39">
        <v>0.5</v>
      </c>
    </row>
    <row r="136" spans="1:57" ht="31.5" hidden="1" customHeight="1" outlineLevel="1">
      <c r="B136" s="81" t="s">
        <v>75</v>
      </c>
      <c r="C136" s="81"/>
      <c r="D136" s="81"/>
      <c r="E136" s="82"/>
      <c r="F136" s="82"/>
      <c r="G136" s="82"/>
      <c r="H136" s="82"/>
      <c r="I136" s="82"/>
      <c r="J136" s="82"/>
      <c r="K136" s="82"/>
      <c r="L136" s="83" t="str">
        <f t="shared" ref="L136:L141" si="20">IF(AH136="","",ROUND(AH136/1.1,0))</f>
        <v/>
      </c>
      <c r="M136" s="83"/>
      <c r="N136" s="83"/>
      <c r="O136" s="83"/>
      <c r="P136" s="83"/>
      <c r="Q136" s="83"/>
      <c r="R136" s="83"/>
      <c r="S136" s="14"/>
      <c r="T136" s="14"/>
      <c r="U136" s="14"/>
      <c r="V136" s="14"/>
      <c r="W136" s="14"/>
      <c r="X136" s="14"/>
      <c r="Y136" s="14"/>
      <c r="Z136" s="14"/>
      <c r="AA136" s="14"/>
      <c r="AB136" s="14"/>
      <c r="AC136" s="14"/>
      <c r="AE136" s="109" t="str">
        <f>B136</f>
        <v>　令和８年　月</v>
      </c>
      <c r="AF136" s="85"/>
      <c r="AG136" s="86"/>
      <c r="AH136" s="63"/>
      <c r="AZ136" s="37" t="s">
        <v>57</v>
      </c>
      <c r="BA136" s="37">
        <v>476</v>
      </c>
      <c r="BC136" s="37" t="s">
        <v>57</v>
      </c>
      <c r="BD136" s="37" t="s">
        <v>58</v>
      </c>
    </row>
    <row r="137" spans="1:57" ht="31.5" hidden="1" customHeight="1" outlineLevel="1">
      <c r="B137" s="81" t="s">
        <v>75</v>
      </c>
      <c r="C137" s="81"/>
      <c r="D137" s="81"/>
      <c r="E137" s="82"/>
      <c r="F137" s="82"/>
      <c r="G137" s="82"/>
      <c r="H137" s="82"/>
      <c r="I137" s="82"/>
      <c r="J137" s="82"/>
      <c r="K137" s="82"/>
      <c r="L137" s="83" t="str">
        <f t="shared" si="20"/>
        <v/>
      </c>
      <c r="M137" s="83"/>
      <c r="N137" s="83"/>
      <c r="O137" s="83"/>
      <c r="P137" s="83"/>
      <c r="Q137" s="83"/>
      <c r="R137" s="83"/>
      <c r="S137" s="14"/>
      <c r="T137" s="14"/>
      <c r="U137" s="14"/>
      <c r="V137" s="14"/>
      <c r="W137" s="14"/>
      <c r="X137" s="14"/>
      <c r="Y137" s="14"/>
      <c r="Z137" s="14"/>
      <c r="AA137" s="14"/>
      <c r="AB137" s="14"/>
      <c r="AC137" s="14"/>
      <c r="AE137" s="84" t="str">
        <f t="shared" ref="AE137:AE141" si="21">B137</f>
        <v>　令和８年　月</v>
      </c>
      <c r="AF137" s="85"/>
      <c r="AG137" s="86"/>
      <c r="AH137" s="63"/>
      <c r="AZ137" s="37" t="s">
        <v>49</v>
      </c>
      <c r="BA137" s="37">
        <v>576</v>
      </c>
      <c r="BC137" s="37" t="s">
        <v>49</v>
      </c>
      <c r="BD137" s="37" t="s">
        <v>58</v>
      </c>
    </row>
    <row r="138" spans="1:57" ht="31.5" hidden="1" customHeight="1" outlineLevel="1">
      <c r="B138" s="81" t="s">
        <v>75</v>
      </c>
      <c r="C138" s="81"/>
      <c r="D138" s="81"/>
      <c r="E138" s="82"/>
      <c r="F138" s="82"/>
      <c r="G138" s="82"/>
      <c r="H138" s="82"/>
      <c r="I138" s="82"/>
      <c r="J138" s="82"/>
      <c r="K138" s="82"/>
      <c r="L138" s="83" t="str">
        <f t="shared" si="20"/>
        <v/>
      </c>
      <c r="M138" s="83"/>
      <c r="N138" s="83"/>
      <c r="O138" s="83"/>
      <c r="P138" s="83"/>
      <c r="Q138" s="83"/>
      <c r="R138" s="83"/>
      <c r="S138" s="14"/>
      <c r="T138" s="14"/>
      <c r="U138" s="14"/>
      <c r="V138" s="14"/>
      <c r="W138" s="14"/>
      <c r="X138" s="14"/>
      <c r="Y138" s="14"/>
      <c r="Z138" s="14"/>
      <c r="AA138" s="14"/>
      <c r="AB138" s="14"/>
      <c r="AC138" s="14"/>
      <c r="AE138" s="84" t="str">
        <f t="shared" si="21"/>
        <v>　令和８年　月</v>
      </c>
      <c r="AF138" s="85"/>
      <c r="AG138" s="86"/>
      <c r="AH138" s="63"/>
    </row>
    <row r="139" spans="1:57" ht="31.5" hidden="1" customHeight="1" outlineLevel="1" thickBot="1">
      <c r="B139" s="81" t="s">
        <v>75</v>
      </c>
      <c r="C139" s="81"/>
      <c r="D139" s="81"/>
      <c r="E139" s="82"/>
      <c r="F139" s="82"/>
      <c r="G139" s="82"/>
      <c r="H139" s="82"/>
      <c r="I139" s="82"/>
      <c r="J139" s="82"/>
      <c r="K139" s="82"/>
      <c r="L139" s="83" t="str">
        <f t="shared" si="20"/>
        <v/>
      </c>
      <c r="M139" s="83"/>
      <c r="N139" s="83"/>
      <c r="O139" s="83"/>
      <c r="P139" s="83"/>
      <c r="Q139" s="83"/>
      <c r="R139" s="83"/>
      <c r="S139" s="14"/>
      <c r="T139" s="14"/>
      <c r="U139" s="14"/>
      <c r="V139" s="14"/>
      <c r="W139" s="14"/>
      <c r="X139" s="14"/>
      <c r="Y139" s="14"/>
      <c r="Z139" s="14"/>
      <c r="AA139" s="14"/>
      <c r="AB139" s="14"/>
      <c r="AC139" s="14"/>
      <c r="AE139" s="84" t="str">
        <f t="shared" si="21"/>
        <v>　令和８年　月</v>
      </c>
      <c r="AF139" s="85"/>
      <c r="AG139" s="86"/>
      <c r="AH139" s="63"/>
    </row>
    <row r="140" spans="1:57" ht="31.5" hidden="1" customHeight="1" outlineLevel="1" thickBot="1">
      <c r="B140" s="81" t="s">
        <v>75</v>
      </c>
      <c r="C140" s="81"/>
      <c r="D140" s="81"/>
      <c r="E140" s="82"/>
      <c r="F140" s="82"/>
      <c r="G140" s="82"/>
      <c r="H140" s="82"/>
      <c r="I140" s="82"/>
      <c r="J140" s="82"/>
      <c r="K140" s="82"/>
      <c r="L140" s="83" t="str">
        <f t="shared" si="20"/>
        <v/>
      </c>
      <c r="M140" s="83"/>
      <c r="N140" s="83"/>
      <c r="O140" s="83"/>
      <c r="P140" s="83"/>
      <c r="Q140" s="83"/>
      <c r="R140" s="83"/>
      <c r="S140" s="87" t="s">
        <v>62</v>
      </c>
      <c r="T140" s="88"/>
      <c r="U140" s="88"/>
      <c r="V140" s="88"/>
      <c r="W140" s="88"/>
      <c r="X140" s="88"/>
      <c r="Y140" s="88"/>
      <c r="Z140" s="88"/>
      <c r="AA140" s="88"/>
      <c r="AB140" s="88"/>
      <c r="AC140" s="89"/>
      <c r="AE140" s="84" t="str">
        <f t="shared" si="21"/>
        <v>　令和８年　月</v>
      </c>
      <c r="AF140" s="85"/>
      <c r="AG140" s="86"/>
      <c r="AH140" s="63"/>
      <c r="BC140" s="37"/>
      <c r="BD140" s="37" t="s">
        <v>66</v>
      </c>
      <c r="BE140" s="37" t="s">
        <v>70</v>
      </c>
    </row>
    <row r="141" spans="1:57" ht="31.5" hidden="1" customHeight="1" outlineLevel="1">
      <c r="B141" s="81" t="s">
        <v>75</v>
      </c>
      <c r="C141" s="81"/>
      <c r="D141" s="81"/>
      <c r="E141" s="82"/>
      <c r="F141" s="82"/>
      <c r="G141" s="82"/>
      <c r="H141" s="82"/>
      <c r="I141" s="82"/>
      <c r="J141" s="82"/>
      <c r="K141" s="82"/>
      <c r="L141" s="83" t="str">
        <f t="shared" si="20"/>
        <v/>
      </c>
      <c r="M141" s="83"/>
      <c r="N141" s="83"/>
      <c r="O141" s="83"/>
      <c r="P141" s="83"/>
      <c r="Q141" s="83"/>
      <c r="R141" s="83"/>
      <c r="S141" s="90" t="s">
        <v>45</v>
      </c>
      <c r="T141" s="90"/>
      <c r="U141" s="90"/>
      <c r="V141" s="90"/>
      <c r="W141" s="90"/>
      <c r="X141" s="90"/>
      <c r="Y141" s="90"/>
      <c r="Z141" s="90" t="s">
        <v>52</v>
      </c>
      <c r="AA141" s="91"/>
      <c r="AB141" s="91"/>
      <c r="AC141" s="91"/>
      <c r="AE141" s="84" t="str">
        <f t="shared" si="21"/>
        <v>　令和８年　月</v>
      </c>
      <c r="AF141" s="85"/>
      <c r="AG141" s="86"/>
      <c r="AH141" s="63"/>
      <c r="BC141" s="37" t="s">
        <v>64</v>
      </c>
      <c r="BD141" s="59">
        <v>1400000</v>
      </c>
      <c r="BE141" s="59">
        <v>400000</v>
      </c>
    </row>
    <row r="142" spans="1:57" ht="31.5" hidden="1" customHeight="1" outlineLevel="1" thickBot="1">
      <c r="B142" s="65" t="s">
        <v>39</v>
      </c>
      <c r="C142" s="65"/>
      <c r="D142" s="65"/>
      <c r="E142" s="66">
        <f>IF(COUNT(E136:K141)&gt;0, SUM(E136:K141), 0)</f>
        <v>0</v>
      </c>
      <c r="F142" s="66"/>
      <c r="G142" s="66"/>
      <c r="H142" s="66"/>
      <c r="I142" s="66"/>
      <c r="J142" s="66"/>
      <c r="K142" s="66"/>
      <c r="L142" s="67">
        <f>IF(COUNT(L136:R141)&gt;0, SUM(L136:R141),0)</f>
        <v>0</v>
      </c>
      <c r="M142" s="67"/>
      <c r="N142" s="67"/>
      <c r="O142" s="67"/>
      <c r="P142" s="67"/>
      <c r="Q142" s="67"/>
      <c r="R142" s="68"/>
      <c r="S142" s="69"/>
      <c r="T142" s="69"/>
      <c r="U142" s="69"/>
      <c r="V142" s="69"/>
      <c r="W142" s="69"/>
      <c r="X142" s="69"/>
      <c r="Y142" s="69"/>
      <c r="Z142" s="69"/>
      <c r="AA142" s="69"/>
      <c r="AB142" s="69"/>
      <c r="AC142" s="69"/>
      <c r="AE142" s="70" t="s">
        <v>39</v>
      </c>
      <c r="AF142" s="71"/>
      <c r="AG142" s="72"/>
      <c r="AH142" s="64" t="str">
        <f>IF(COUNT(AH136:AH141)&gt;0, SUM(AH136:AH141), "")</f>
        <v/>
      </c>
      <c r="AZ142" s="37" t="s">
        <v>63</v>
      </c>
      <c r="BC142" s="37" t="s">
        <v>65</v>
      </c>
      <c r="BD142" s="59">
        <v>3700000</v>
      </c>
      <c r="BE142" s="59">
        <v>2000000</v>
      </c>
    </row>
    <row r="143" spans="1:57" ht="31.5" hidden="1" customHeight="1" outlineLevel="1" thickTop="1">
      <c r="B143" s="73" t="s">
        <v>61</v>
      </c>
      <c r="C143" s="73"/>
      <c r="D143" s="73"/>
      <c r="E143" s="74">
        <f>IFERROR(ROUNDDOWN(MIN(E142*W133,VLOOKUP(E133,BC141:BD144,2,FALSE)-S143),0),0)</f>
        <v>0</v>
      </c>
      <c r="F143" s="74"/>
      <c r="G143" s="74"/>
      <c r="H143" s="74"/>
      <c r="I143" s="74"/>
      <c r="J143" s="74"/>
      <c r="K143" s="74"/>
      <c r="L143" s="74">
        <f>IFERROR(MIN(L142/2,VLOOKUP(E133,BC141:BE144,3,FALSE)-Z143),0)</f>
        <v>0</v>
      </c>
      <c r="M143" s="74"/>
      <c r="N143" s="74"/>
      <c r="O143" s="74"/>
      <c r="P143" s="74"/>
      <c r="Q143" s="74"/>
      <c r="R143" s="74"/>
      <c r="S143" s="75">
        <f>IF(S142="",0,MIN(IFERROR(ROUNDDOWN(S142*W133,0),0),VLOOKUP(E133,BC141:BD144,2,FALSE)))</f>
        <v>0</v>
      </c>
      <c r="T143" s="76"/>
      <c r="U143" s="76"/>
      <c r="V143" s="76"/>
      <c r="W143" s="76"/>
      <c r="X143" s="76"/>
      <c r="Y143" s="77"/>
      <c r="Z143" s="78">
        <f>IF(Z142="",0,MIN(ROUNDDOWN(Z142/2, 0),VLOOKUP(E133,BC141:BE144,3,FALSE)))</f>
        <v>0</v>
      </c>
      <c r="AA143" s="79"/>
      <c r="AB143" s="79"/>
      <c r="AC143" s="80"/>
      <c r="AE143" s="4"/>
      <c r="AF143" s="4"/>
      <c r="AG143" s="4"/>
      <c r="AH143" s="58"/>
      <c r="AZ143" s="59">
        <f>IFERROR(MAX(0, ROUNDDOWN(E142*W133, 0)), 0)</f>
        <v>0</v>
      </c>
      <c r="BC143" s="37" t="s">
        <v>57</v>
      </c>
      <c r="BD143" s="59">
        <v>3400000</v>
      </c>
      <c r="BE143" s="59"/>
    </row>
    <row r="144" spans="1:57" ht="31.5" hidden="1" customHeight="1" outlineLevel="1">
      <c r="L144" s="6" t="s">
        <v>53</v>
      </c>
      <c r="BC144" s="37" t="s">
        <v>49</v>
      </c>
      <c r="BD144" s="59">
        <v>400000</v>
      </c>
      <c r="BE144" s="59"/>
    </row>
    <row r="145" spans="1:57" ht="21" hidden="1" customHeight="1" outlineLevel="1" thickBot="1">
      <c r="L145" s="6"/>
    </row>
    <row r="146" spans="1:57" ht="31.5" hidden="1" customHeight="1" outlineLevel="1" thickBot="1">
      <c r="A146" s="4"/>
      <c r="B146" s="92" t="s">
        <v>56</v>
      </c>
      <c r="C146" s="93"/>
      <c r="D146" s="93"/>
      <c r="E146" s="94"/>
      <c r="F146" s="94"/>
      <c r="G146" s="94"/>
      <c r="H146" s="94"/>
      <c r="I146" s="94"/>
      <c r="J146" s="94"/>
      <c r="K146" s="94"/>
      <c r="L146" s="94"/>
      <c r="M146" s="94"/>
      <c r="N146" s="94"/>
      <c r="O146" s="94"/>
      <c r="P146" s="94"/>
      <c r="Q146" s="94"/>
      <c r="R146" s="95"/>
      <c r="S146" s="4"/>
      <c r="T146" s="4"/>
      <c r="U146" s="4"/>
      <c r="V146" s="60" t="s">
        <v>43</v>
      </c>
      <c r="W146" s="96" t="str">
        <f>IF(E146=AZ147,BA147,IF(E146=AZ148,BA148,IF(E146=AZ149,BA149,IF(E146=AZ150,BA150,""))))</f>
        <v/>
      </c>
      <c r="X146" s="97"/>
      <c r="Y146" s="4"/>
      <c r="Z146" s="4"/>
      <c r="AA146" s="4"/>
      <c r="AB146" s="14"/>
      <c r="AC146" s="14"/>
      <c r="AZ146" s="37"/>
      <c r="BA146" s="37" t="s">
        <v>50</v>
      </c>
      <c r="BC146" s="37"/>
      <c r="BD146" s="37" t="s">
        <v>51</v>
      </c>
    </row>
    <row r="147" spans="1:57" ht="31.5" hidden="1" customHeight="1" outlineLevel="1" thickBot="1">
      <c r="A147" s="4"/>
      <c r="B147" s="98" t="s">
        <v>74</v>
      </c>
      <c r="C147" s="99"/>
      <c r="D147" s="99"/>
      <c r="E147" s="100"/>
      <c r="F147" s="100"/>
      <c r="G147" s="100"/>
      <c r="H147" s="100"/>
      <c r="I147" s="100"/>
      <c r="J147" s="100"/>
      <c r="K147" s="100"/>
      <c r="L147" s="100"/>
      <c r="M147" s="100"/>
      <c r="N147" s="100"/>
      <c r="O147" s="100"/>
      <c r="P147" s="100"/>
      <c r="Q147" s="100"/>
      <c r="R147" s="101"/>
      <c r="S147" s="14"/>
      <c r="T147" s="14"/>
      <c r="U147" s="14"/>
      <c r="V147" s="61" t="s">
        <v>73</v>
      </c>
      <c r="W147" s="102" t="str">
        <f>IF(E146=AZ147,BD147,IF(E146=AZ148,BD148,IF(E146=AZ149,BD149,IF(E146=AZ150,BD150,""))))</f>
        <v/>
      </c>
      <c r="X147" s="103"/>
      <c r="Y147" s="14"/>
      <c r="Z147" s="14"/>
      <c r="AA147" s="14"/>
      <c r="AB147" s="14"/>
      <c r="AC147" s="14"/>
      <c r="AE147" s="104" t="s">
        <v>59</v>
      </c>
      <c r="AF147" s="105"/>
      <c r="AG147" s="106"/>
      <c r="AH147" s="62" t="str">
        <f>IF(E147="","",E147)</f>
        <v/>
      </c>
      <c r="AZ147" s="37" t="s">
        <v>64</v>
      </c>
      <c r="BA147" s="37">
        <v>476</v>
      </c>
      <c r="BC147" s="37" t="s">
        <v>64</v>
      </c>
      <c r="BD147" s="39">
        <v>0.5</v>
      </c>
    </row>
    <row r="148" spans="1:57" ht="31.5" hidden="1" customHeight="1" outlineLevel="1">
      <c r="B148" s="107" t="s">
        <v>41</v>
      </c>
      <c r="C148" s="107"/>
      <c r="D148" s="107"/>
      <c r="E148" s="90" t="s">
        <v>45</v>
      </c>
      <c r="F148" s="90"/>
      <c r="G148" s="90"/>
      <c r="H148" s="90"/>
      <c r="I148" s="90"/>
      <c r="J148" s="90"/>
      <c r="K148" s="90"/>
      <c r="L148" s="90" t="s">
        <v>52</v>
      </c>
      <c r="M148" s="90"/>
      <c r="N148" s="90"/>
      <c r="O148" s="90"/>
      <c r="P148" s="90"/>
      <c r="Q148" s="90"/>
      <c r="R148" s="90"/>
      <c r="S148" s="14"/>
      <c r="T148" s="14"/>
      <c r="U148" s="14"/>
      <c r="V148" s="14"/>
      <c r="W148" s="14"/>
      <c r="X148" s="14"/>
      <c r="Y148" s="14"/>
      <c r="Z148" s="14"/>
      <c r="AA148" s="14"/>
      <c r="AB148" s="14"/>
      <c r="AC148" s="14"/>
      <c r="AE148" s="108" t="s">
        <v>41</v>
      </c>
      <c r="AF148" s="91"/>
      <c r="AG148" s="91"/>
      <c r="AH148" s="54" t="s">
        <v>60</v>
      </c>
      <c r="AZ148" s="37" t="s">
        <v>65</v>
      </c>
      <c r="BA148" s="37">
        <v>476</v>
      </c>
      <c r="BC148" s="37" t="s">
        <v>65</v>
      </c>
      <c r="BD148" s="39">
        <v>0.5</v>
      </c>
    </row>
    <row r="149" spans="1:57" ht="31.5" hidden="1" customHeight="1" outlineLevel="1">
      <c r="B149" s="81" t="s">
        <v>75</v>
      </c>
      <c r="C149" s="81"/>
      <c r="D149" s="81"/>
      <c r="E149" s="82"/>
      <c r="F149" s="82"/>
      <c r="G149" s="82"/>
      <c r="H149" s="82"/>
      <c r="I149" s="82"/>
      <c r="J149" s="82"/>
      <c r="K149" s="82"/>
      <c r="L149" s="83" t="str">
        <f t="shared" ref="L149:L154" si="22">IF(AH149="","",ROUND(AH149/1.1,0))</f>
        <v/>
      </c>
      <c r="M149" s="83"/>
      <c r="N149" s="83"/>
      <c r="O149" s="83"/>
      <c r="P149" s="83"/>
      <c r="Q149" s="83"/>
      <c r="R149" s="83"/>
      <c r="S149" s="14"/>
      <c r="T149" s="14"/>
      <c r="U149" s="14"/>
      <c r="V149" s="14"/>
      <c r="W149" s="14"/>
      <c r="X149" s="14"/>
      <c r="Y149" s="14"/>
      <c r="Z149" s="14"/>
      <c r="AA149" s="14"/>
      <c r="AB149" s="14"/>
      <c r="AC149" s="14"/>
      <c r="AE149" s="109" t="str">
        <f>B149</f>
        <v>　令和８年　月</v>
      </c>
      <c r="AF149" s="85"/>
      <c r="AG149" s="86"/>
      <c r="AH149" s="63"/>
      <c r="AZ149" s="37" t="s">
        <v>57</v>
      </c>
      <c r="BA149" s="37">
        <v>476</v>
      </c>
      <c r="BC149" s="37" t="s">
        <v>57</v>
      </c>
      <c r="BD149" s="37" t="s">
        <v>58</v>
      </c>
    </row>
    <row r="150" spans="1:57" ht="31.5" hidden="1" customHeight="1" outlineLevel="1">
      <c r="B150" s="81" t="s">
        <v>75</v>
      </c>
      <c r="C150" s="81"/>
      <c r="D150" s="81"/>
      <c r="E150" s="82"/>
      <c r="F150" s="82"/>
      <c r="G150" s="82"/>
      <c r="H150" s="82"/>
      <c r="I150" s="82"/>
      <c r="J150" s="82"/>
      <c r="K150" s="82"/>
      <c r="L150" s="83" t="str">
        <f t="shared" si="22"/>
        <v/>
      </c>
      <c r="M150" s="83"/>
      <c r="N150" s="83"/>
      <c r="O150" s="83"/>
      <c r="P150" s="83"/>
      <c r="Q150" s="83"/>
      <c r="R150" s="83"/>
      <c r="S150" s="14"/>
      <c r="T150" s="14"/>
      <c r="U150" s="14"/>
      <c r="V150" s="14"/>
      <c r="W150" s="14"/>
      <c r="X150" s="14"/>
      <c r="Y150" s="14"/>
      <c r="Z150" s="14"/>
      <c r="AA150" s="14"/>
      <c r="AB150" s="14"/>
      <c r="AC150" s="14"/>
      <c r="AE150" s="84" t="str">
        <f t="shared" ref="AE150:AE154" si="23">B150</f>
        <v>　令和８年　月</v>
      </c>
      <c r="AF150" s="85"/>
      <c r="AG150" s="86"/>
      <c r="AH150" s="63"/>
      <c r="AZ150" s="37" t="s">
        <v>49</v>
      </c>
      <c r="BA150" s="37">
        <v>576</v>
      </c>
      <c r="BC150" s="37" t="s">
        <v>49</v>
      </c>
      <c r="BD150" s="37" t="s">
        <v>58</v>
      </c>
    </row>
    <row r="151" spans="1:57" ht="31.5" hidden="1" customHeight="1" outlineLevel="1">
      <c r="B151" s="81" t="s">
        <v>75</v>
      </c>
      <c r="C151" s="81"/>
      <c r="D151" s="81"/>
      <c r="E151" s="82"/>
      <c r="F151" s="82"/>
      <c r="G151" s="82"/>
      <c r="H151" s="82"/>
      <c r="I151" s="82"/>
      <c r="J151" s="82"/>
      <c r="K151" s="82"/>
      <c r="L151" s="83" t="str">
        <f t="shared" si="22"/>
        <v/>
      </c>
      <c r="M151" s="83"/>
      <c r="N151" s="83"/>
      <c r="O151" s="83"/>
      <c r="P151" s="83"/>
      <c r="Q151" s="83"/>
      <c r="R151" s="83"/>
      <c r="S151" s="14"/>
      <c r="T151" s="14"/>
      <c r="U151" s="14"/>
      <c r="V151" s="14"/>
      <c r="W151" s="14"/>
      <c r="X151" s="14"/>
      <c r="Y151" s="14"/>
      <c r="Z151" s="14"/>
      <c r="AA151" s="14"/>
      <c r="AB151" s="14"/>
      <c r="AC151" s="14"/>
      <c r="AE151" s="84" t="str">
        <f t="shared" si="23"/>
        <v>　令和８年　月</v>
      </c>
      <c r="AF151" s="85"/>
      <c r="AG151" s="86"/>
      <c r="AH151" s="63"/>
    </row>
    <row r="152" spans="1:57" ht="31.5" hidden="1" customHeight="1" outlineLevel="1" thickBot="1">
      <c r="B152" s="81" t="s">
        <v>75</v>
      </c>
      <c r="C152" s="81"/>
      <c r="D152" s="81"/>
      <c r="E152" s="82"/>
      <c r="F152" s="82"/>
      <c r="G152" s="82"/>
      <c r="H152" s="82"/>
      <c r="I152" s="82"/>
      <c r="J152" s="82"/>
      <c r="K152" s="82"/>
      <c r="L152" s="83" t="str">
        <f t="shared" si="22"/>
        <v/>
      </c>
      <c r="M152" s="83"/>
      <c r="N152" s="83"/>
      <c r="O152" s="83"/>
      <c r="P152" s="83"/>
      <c r="Q152" s="83"/>
      <c r="R152" s="83"/>
      <c r="S152" s="14"/>
      <c r="T152" s="14"/>
      <c r="U152" s="14"/>
      <c r="V152" s="14"/>
      <c r="W152" s="14"/>
      <c r="X152" s="14"/>
      <c r="Y152" s="14"/>
      <c r="Z152" s="14"/>
      <c r="AA152" s="14"/>
      <c r="AB152" s="14"/>
      <c r="AC152" s="14"/>
      <c r="AE152" s="84" t="str">
        <f t="shared" si="23"/>
        <v>　令和８年　月</v>
      </c>
      <c r="AF152" s="85"/>
      <c r="AG152" s="86"/>
      <c r="AH152" s="63"/>
    </row>
    <row r="153" spans="1:57" ht="31.5" hidden="1" customHeight="1" outlineLevel="1" thickBot="1">
      <c r="B153" s="81" t="s">
        <v>75</v>
      </c>
      <c r="C153" s="81"/>
      <c r="D153" s="81"/>
      <c r="E153" s="82"/>
      <c r="F153" s="82"/>
      <c r="G153" s="82"/>
      <c r="H153" s="82"/>
      <c r="I153" s="82"/>
      <c r="J153" s="82"/>
      <c r="K153" s="82"/>
      <c r="L153" s="83" t="str">
        <f t="shared" si="22"/>
        <v/>
      </c>
      <c r="M153" s="83"/>
      <c r="N153" s="83"/>
      <c r="O153" s="83"/>
      <c r="P153" s="83"/>
      <c r="Q153" s="83"/>
      <c r="R153" s="83"/>
      <c r="S153" s="87" t="s">
        <v>62</v>
      </c>
      <c r="T153" s="88"/>
      <c r="U153" s="88"/>
      <c r="V153" s="88"/>
      <c r="W153" s="88"/>
      <c r="X153" s="88"/>
      <c r="Y153" s="88"/>
      <c r="Z153" s="88"/>
      <c r="AA153" s="88"/>
      <c r="AB153" s="88"/>
      <c r="AC153" s="89"/>
      <c r="AE153" s="84" t="str">
        <f t="shared" si="23"/>
        <v>　令和８年　月</v>
      </c>
      <c r="AF153" s="85"/>
      <c r="AG153" s="86"/>
      <c r="AH153" s="63"/>
      <c r="BC153" s="37"/>
      <c r="BD153" s="37" t="s">
        <v>66</v>
      </c>
      <c r="BE153" s="37" t="s">
        <v>70</v>
      </c>
    </row>
    <row r="154" spans="1:57" ht="31.5" hidden="1" customHeight="1" outlineLevel="1">
      <c r="B154" s="81" t="s">
        <v>75</v>
      </c>
      <c r="C154" s="81"/>
      <c r="D154" s="81"/>
      <c r="E154" s="82"/>
      <c r="F154" s="82"/>
      <c r="G154" s="82"/>
      <c r="H154" s="82"/>
      <c r="I154" s="82"/>
      <c r="J154" s="82"/>
      <c r="K154" s="82"/>
      <c r="L154" s="83" t="str">
        <f t="shared" si="22"/>
        <v/>
      </c>
      <c r="M154" s="83"/>
      <c r="N154" s="83"/>
      <c r="O154" s="83"/>
      <c r="P154" s="83"/>
      <c r="Q154" s="83"/>
      <c r="R154" s="83"/>
      <c r="S154" s="90" t="s">
        <v>45</v>
      </c>
      <c r="T154" s="90"/>
      <c r="U154" s="90"/>
      <c r="V154" s="90"/>
      <c r="W154" s="90"/>
      <c r="X154" s="90"/>
      <c r="Y154" s="90"/>
      <c r="Z154" s="90" t="s">
        <v>52</v>
      </c>
      <c r="AA154" s="91"/>
      <c r="AB154" s="91"/>
      <c r="AC154" s="91"/>
      <c r="AE154" s="84" t="str">
        <f t="shared" si="23"/>
        <v>　令和８年　月</v>
      </c>
      <c r="AF154" s="85"/>
      <c r="AG154" s="86"/>
      <c r="AH154" s="63"/>
      <c r="BC154" s="37" t="s">
        <v>64</v>
      </c>
      <c r="BD154" s="59">
        <v>1400000</v>
      </c>
      <c r="BE154" s="59">
        <v>400000</v>
      </c>
    </row>
    <row r="155" spans="1:57" ht="31.5" hidden="1" customHeight="1" outlineLevel="1" thickBot="1">
      <c r="B155" s="65" t="s">
        <v>39</v>
      </c>
      <c r="C155" s="65"/>
      <c r="D155" s="65"/>
      <c r="E155" s="66">
        <f>IF(COUNT(E149:K154)&gt;0, SUM(E149:K154), 0)</f>
        <v>0</v>
      </c>
      <c r="F155" s="66"/>
      <c r="G155" s="66"/>
      <c r="H155" s="66"/>
      <c r="I155" s="66"/>
      <c r="J155" s="66"/>
      <c r="K155" s="66"/>
      <c r="L155" s="67">
        <f>IF(COUNT(L149:R154)&gt;0, SUM(L149:R154),0)</f>
        <v>0</v>
      </c>
      <c r="M155" s="67"/>
      <c r="N155" s="67"/>
      <c r="O155" s="67"/>
      <c r="P155" s="67"/>
      <c r="Q155" s="67"/>
      <c r="R155" s="68"/>
      <c r="S155" s="69"/>
      <c r="T155" s="69"/>
      <c r="U155" s="69"/>
      <c r="V155" s="69"/>
      <c r="W155" s="69"/>
      <c r="X155" s="69"/>
      <c r="Y155" s="69"/>
      <c r="Z155" s="69"/>
      <c r="AA155" s="69"/>
      <c r="AB155" s="69"/>
      <c r="AC155" s="69"/>
      <c r="AE155" s="70" t="s">
        <v>39</v>
      </c>
      <c r="AF155" s="71"/>
      <c r="AG155" s="72"/>
      <c r="AH155" s="64" t="str">
        <f>IF(COUNT(AH149:AH154)&gt;0, SUM(AH149:AH154), "")</f>
        <v/>
      </c>
      <c r="AZ155" s="37" t="s">
        <v>63</v>
      </c>
      <c r="BC155" s="37" t="s">
        <v>65</v>
      </c>
      <c r="BD155" s="59">
        <v>3700000</v>
      </c>
      <c r="BE155" s="59">
        <v>2000000</v>
      </c>
    </row>
    <row r="156" spans="1:57" ht="31.5" hidden="1" customHeight="1" outlineLevel="1" thickTop="1">
      <c r="B156" s="73" t="s">
        <v>61</v>
      </c>
      <c r="C156" s="73"/>
      <c r="D156" s="73"/>
      <c r="E156" s="74">
        <f>IFERROR(ROUNDDOWN(MIN(E155*W146,VLOOKUP(E146,BC154:BD157,2,FALSE)-S156),0),0)</f>
        <v>0</v>
      </c>
      <c r="F156" s="74"/>
      <c r="G156" s="74"/>
      <c r="H156" s="74"/>
      <c r="I156" s="74"/>
      <c r="J156" s="74"/>
      <c r="K156" s="74"/>
      <c r="L156" s="74">
        <f>IFERROR(MIN(L155/2,VLOOKUP(E146,BC154:BE157,3,FALSE)-Z156),0)</f>
        <v>0</v>
      </c>
      <c r="M156" s="74"/>
      <c r="N156" s="74"/>
      <c r="O156" s="74"/>
      <c r="P156" s="74"/>
      <c r="Q156" s="74"/>
      <c r="R156" s="74"/>
      <c r="S156" s="75">
        <f>IF(S155="",0,MIN(IFERROR(ROUNDDOWN(S155*W146,0),0),VLOOKUP(E146,BC154:BD157,2,FALSE)))</f>
        <v>0</v>
      </c>
      <c r="T156" s="76"/>
      <c r="U156" s="76"/>
      <c r="V156" s="76"/>
      <c r="W156" s="76"/>
      <c r="X156" s="76"/>
      <c r="Y156" s="77"/>
      <c r="Z156" s="78">
        <f>IF(Z155="",0,MIN(ROUNDDOWN(Z155/2, 0),VLOOKUP(E146,BC154:BE157,3,FALSE)))</f>
        <v>0</v>
      </c>
      <c r="AA156" s="79"/>
      <c r="AB156" s="79"/>
      <c r="AC156" s="80"/>
      <c r="AE156" s="4"/>
      <c r="AF156" s="4"/>
      <c r="AG156" s="4"/>
      <c r="AH156" s="58"/>
      <c r="AZ156" s="59">
        <f>IFERROR(MAX(0, ROUNDDOWN(E155*W146, 0)), 0)</f>
        <v>0</v>
      </c>
      <c r="BC156" s="37" t="s">
        <v>57</v>
      </c>
      <c r="BD156" s="59">
        <v>3400000</v>
      </c>
      <c r="BE156" s="59"/>
    </row>
    <row r="157" spans="1:57" ht="31.5" hidden="1" customHeight="1" outlineLevel="1">
      <c r="L157" s="6" t="s">
        <v>53</v>
      </c>
      <c r="BC157" s="37" t="s">
        <v>49</v>
      </c>
      <c r="BD157" s="59">
        <v>400000</v>
      </c>
      <c r="BE157" s="59"/>
    </row>
    <row r="158" spans="1:57" ht="21" hidden="1" customHeight="1" outlineLevel="1" thickBot="1">
      <c r="L158" s="6"/>
    </row>
    <row r="159" spans="1:57" ht="31.5" hidden="1" customHeight="1" outlineLevel="1" thickBot="1">
      <c r="A159" s="4"/>
      <c r="B159" s="92" t="s">
        <v>56</v>
      </c>
      <c r="C159" s="93"/>
      <c r="D159" s="93"/>
      <c r="E159" s="94"/>
      <c r="F159" s="94"/>
      <c r="G159" s="94"/>
      <c r="H159" s="94"/>
      <c r="I159" s="94"/>
      <c r="J159" s="94"/>
      <c r="K159" s="94"/>
      <c r="L159" s="94"/>
      <c r="M159" s="94"/>
      <c r="N159" s="94"/>
      <c r="O159" s="94"/>
      <c r="P159" s="94"/>
      <c r="Q159" s="94"/>
      <c r="R159" s="95"/>
      <c r="S159" s="4"/>
      <c r="T159" s="4"/>
      <c r="U159" s="4"/>
      <c r="V159" s="60" t="s">
        <v>43</v>
      </c>
      <c r="W159" s="96" t="str">
        <f>IF(E159=AZ160,BA160,IF(E159=AZ161,BA161,IF(E159=AZ162,BA162,IF(E159=AZ163,BA163,""))))</f>
        <v/>
      </c>
      <c r="X159" s="97"/>
      <c r="Y159" s="4"/>
      <c r="Z159" s="4"/>
      <c r="AA159" s="4"/>
      <c r="AB159" s="14"/>
      <c r="AC159" s="14"/>
      <c r="AZ159" s="37"/>
      <c r="BA159" s="37" t="s">
        <v>50</v>
      </c>
      <c r="BC159" s="37"/>
      <c r="BD159" s="37" t="s">
        <v>51</v>
      </c>
    </row>
    <row r="160" spans="1:57" ht="31.5" hidden="1" customHeight="1" outlineLevel="1" thickBot="1">
      <c r="A160" s="4"/>
      <c r="B160" s="98" t="s">
        <v>74</v>
      </c>
      <c r="C160" s="99"/>
      <c r="D160" s="99"/>
      <c r="E160" s="100"/>
      <c r="F160" s="100"/>
      <c r="G160" s="100"/>
      <c r="H160" s="100"/>
      <c r="I160" s="100"/>
      <c r="J160" s="100"/>
      <c r="K160" s="100"/>
      <c r="L160" s="100"/>
      <c r="M160" s="100"/>
      <c r="N160" s="100"/>
      <c r="O160" s="100"/>
      <c r="P160" s="100"/>
      <c r="Q160" s="100"/>
      <c r="R160" s="101"/>
      <c r="S160" s="14"/>
      <c r="T160" s="14"/>
      <c r="U160" s="14"/>
      <c r="V160" s="61" t="s">
        <v>73</v>
      </c>
      <c r="W160" s="102" t="str">
        <f>IF(E159=AZ160,BD160,IF(E159=AZ161,BD161,IF(E159=AZ162,BD162,IF(E159=AZ163,BD163,""))))</f>
        <v/>
      </c>
      <c r="X160" s="103"/>
      <c r="Y160" s="14"/>
      <c r="Z160" s="14"/>
      <c r="AA160" s="14"/>
      <c r="AB160" s="14"/>
      <c r="AC160" s="14"/>
      <c r="AE160" s="104" t="s">
        <v>59</v>
      </c>
      <c r="AF160" s="105"/>
      <c r="AG160" s="106"/>
      <c r="AH160" s="62" t="str">
        <f>IF(E160="","",E160)</f>
        <v/>
      </c>
      <c r="AZ160" s="37" t="s">
        <v>64</v>
      </c>
      <c r="BA160" s="37">
        <v>476</v>
      </c>
      <c r="BC160" s="37" t="s">
        <v>64</v>
      </c>
      <c r="BD160" s="39">
        <v>0.5</v>
      </c>
    </row>
    <row r="161" spans="1:57" ht="31.5" hidden="1" customHeight="1" outlineLevel="1">
      <c r="B161" s="107" t="s">
        <v>41</v>
      </c>
      <c r="C161" s="107"/>
      <c r="D161" s="107"/>
      <c r="E161" s="90" t="s">
        <v>45</v>
      </c>
      <c r="F161" s="90"/>
      <c r="G161" s="90"/>
      <c r="H161" s="90"/>
      <c r="I161" s="90"/>
      <c r="J161" s="90"/>
      <c r="K161" s="90"/>
      <c r="L161" s="90" t="s">
        <v>52</v>
      </c>
      <c r="M161" s="90"/>
      <c r="N161" s="90"/>
      <c r="O161" s="90"/>
      <c r="P161" s="90"/>
      <c r="Q161" s="90"/>
      <c r="R161" s="90"/>
      <c r="S161" s="14"/>
      <c r="T161" s="14"/>
      <c r="U161" s="14"/>
      <c r="V161" s="14"/>
      <c r="W161" s="14"/>
      <c r="X161" s="14"/>
      <c r="Y161" s="14"/>
      <c r="Z161" s="14"/>
      <c r="AA161" s="14"/>
      <c r="AB161" s="14"/>
      <c r="AC161" s="14"/>
      <c r="AE161" s="108" t="s">
        <v>41</v>
      </c>
      <c r="AF161" s="91"/>
      <c r="AG161" s="91"/>
      <c r="AH161" s="54" t="s">
        <v>60</v>
      </c>
      <c r="AZ161" s="37" t="s">
        <v>65</v>
      </c>
      <c r="BA161" s="37">
        <v>476</v>
      </c>
      <c r="BC161" s="37" t="s">
        <v>65</v>
      </c>
      <c r="BD161" s="39">
        <v>0.5</v>
      </c>
    </row>
    <row r="162" spans="1:57" ht="31.5" hidden="1" customHeight="1" outlineLevel="1">
      <c r="B162" s="81" t="s">
        <v>75</v>
      </c>
      <c r="C162" s="81"/>
      <c r="D162" s="81"/>
      <c r="E162" s="82"/>
      <c r="F162" s="82"/>
      <c r="G162" s="82"/>
      <c r="H162" s="82"/>
      <c r="I162" s="82"/>
      <c r="J162" s="82"/>
      <c r="K162" s="82"/>
      <c r="L162" s="83" t="str">
        <f t="shared" ref="L162:L167" si="24">IF(AH162="","",ROUND(AH162/1.1,0))</f>
        <v/>
      </c>
      <c r="M162" s="83"/>
      <c r="N162" s="83"/>
      <c r="O162" s="83"/>
      <c r="P162" s="83"/>
      <c r="Q162" s="83"/>
      <c r="R162" s="83"/>
      <c r="S162" s="14"/>
      <c r="T162" s="14"/>
      <c r="U162" s="14"/>
      <c r="V162" s="14"/>
      <c r="W162" s="14"/>
      <c r="X162" s="14"/>
      <c r="Y162" s="14"/>
      <c r="Z162" s="14"/>
      <c r="AA162" s="14"/>
      <c r="AB162" s="14"/>
      <c r="AC162" s="14"/>
      <c r="AE162" s="109" t="str">
        <f>B162</f>
        <v>　令和８年　月</v>
      </c>
      <c r="AF162" s="85"/>
      <c r="AG162" s="86"/>
      <c r="AH162" s="63"/>
      <c r="AZ162" s="37" t="s">
        <v>57</v>
      </c>
      <c r="BA162" s="37">
        <v>476</v>
      </c>
      <c r="BC162" s="37" t="s">
        <v>57</v>
      </c>
      <c r="BD162" s="37" t="s">
        <v>58</v>
      </c>
    </row>
    <row r="163" spans="1:57" ht="31.5" hidden="1" customHeight="1" outlineLevel="1">
      <c r="B163" s="81" t="s">
        <v>75</v>
      </c>
      <c r="C163" s="81"/>
      <c r="D163" s="81"/>
      <c r="E163" s="82"/>
      <c r="F163" s="82"/>
      <c r="G163" s="82"/>
      <c r="H163" s="82"/>
      <c r="I163" s="82"/>
      <c r="J163" s="82"/>
      <c r="K163" s="82"/>
      <c r="L163" s="83" t="str">
        <f t="shared" si="24"/>
        <v/>
      </c>
      <c r="M163" s="83"/>
      <c r="N163" s="83"/>
      <c r="O163" s="83"/>
      <c r="P163" s="83"/>
      <c r="Q163" s="83"/>
      <c r="R163" s="83"/>
      <c r="S163" s="14"/>
      <c r="T163" s="14"/>
      <c r="U163" s="14"/>
      <c r="V163" s="14"/>
      <c r="W163" s="14"/>
      <c r="X163" s="14"/>
      <c r="Y163" s="14"/>
      <c r="Z163" s="14"/>
      <c r="AA163" s="14"/>
      <c r="AB163" s="14"/>
      <c r="AC163" s="14"/>
      <c r="AE163" s="84" t="str">
        <f t="shared" ref="AE163:AE167" si="25">B163</f>
        <v>　令和８年　月</v>
      </c>
      <c r="AF163" s="85"/>
      <c r="AG163" s="86"/>
      <c r="AH163" s="63"/>
      <c r="AZ163" s="37" t="s">
        <v>49</v>
      </c>
      <c r="BA163" s="37">
        <v>576</v>
      </c>
      <c r="BC163" s="37" t="s">
        <v>49</v>
      </c>
      <c r="BD163" s="37" t="s">
        <v>58</v>
      </c>
    </row>
    <row r="164" spans="1:57" ht="31.5" hidden="1" customHeight="1" outlineLevel="1">
      <c r="B164" s="81" t="s">
        <v>75</v>
      </c>
      <c r="C164" s="81"/>
      <c r="D164" s="81"/>
      <c r="E164" s="82"/>
      <c r="F164" s="82"/>
      <c r="G164" s="82"/>
      <c r="H164" s="82"/>
      <c r="I164" s="82"/>
      <c r="J164" s="82"/>
      <c r="K164" s="82"/>
      <c r="L164" s="83" t="str">
        <f t="shared" si="24"/>
        <v/>
      </c>
      <c r="M164" s="83"/>
      <c r="N164" s="83"/>
      <c r="O164" s="83"/>
      <c r="P164" s="83"/>
      <c r="Q164" s="83"/>
      <c r="R164" s="83"/>
      <c r="S164" s="14"/>
      <c r="T164" s="14"/>
      <c r="U164" s="14"/>
      <c r="V164" s="14"/>
      <c r="W164" s="14"/>
      <c r="X164" s="14"/>
      <c r="Y164" s="14"/>
      <c r="Z164" s="14"/>
      <c r="AA164" s="14"/>
      <c r="AB164" s="14"/>
      <c r="AC164" s="14"/>
      <c r="AE164" s="84" t="str">
        <f t="shared" si="25"/>
        <v>　令和８年　月</v>
      </c>
      <c r="AF164" s="85"/>
      <c r="AG164" s="86"/>
      <c r="AH164" s="63"/>
    </row>
    <row r="165" spans="1:57" ht="31.5" hidden="1" customHeight="1" outlineLevel="1" thickBot="1">
      <c r="B165" s="81" t="s">
        <v>75</v>
      </c>
      <c r="C165" s="81"/>
      <c r="D165" s="81"/>
      <c r="E165" s="82"/>
      <c r="F165" s="82"/>
      <c r="G165" s="82"/>
      <c r="H165" s="82"/>
      <c r="I165" s="82"/>
      <c r="J165" s="82"/>
      <c r="K165" s="82"/>
      <c r="L165" s="83" t="str">
        <f t="shared" si="24"/>
        <v/>
      </c>
      <c r="M165" s="83"/>
      <c r="N165" s="83"/>
      <c r="O165" s="83"/>
      <c r="P165" s="83"/>
      <c r="Q165" s="83"/>
      <c r="R165" s="83"/>
      <c r="S165" s="14"/>
      <c r="T165" s="14"/>
      <c r="U165" s="14"/>
      <c r="V165" s="14"/>
      <c r="W165" s="14"/>
      <c r="X165" s="14"/>
      <c r="Y165" s="14"/>
      <c r="Z165" s="14"/>
      <c r="AA165" s="14"/>
      <c r="AB165" s="14"/>
      <c r="AC165" s="14"/>
      <c r="AE165" s="84" t="str">
        <f t="shared" si="25"/>
        <v>　令和８年　月</v>
      </c>
      <c r="AF165" s="85"/>
      <c r="AG165" s="86"/>
      <c r="AH165" s="63"/>
    </row>
    <row r="166" spans="1:57" ht="31.5" hidden="1" customHeight="1" outlineLevel="1" thickBot="1">
      <c r="B166" s="81" t="s">
        <v>75</v>
      </c>
      <c r="C166" s="81"/>
      <c r="D166" s="81"/>
      <c r="E166" s="82"/>
      <c r="F166" s="82"/>
      <c r="G166" s="82"/>
      <c r="H166" s="82"/>
      <c r="I166" s="82"/>
      <c r="J166" s="82"/>
      <c r="K166" s="82"/>
      <c r="L166" s="83" t="str">
        <f t="shared" si="24"/>
        <v/>
      </c>
      <c r="M166" s="83"/>
      <c r="N166" s="83"/>
      <c r="O166" s="83"/>
      <c r="P166" s="83"/>
      <c r="Q166" s="83"/>
      <c r="R166" s="83"/>
      <c r="S166" s="87" t="s">
        <v>62</v>
      </c>
      <c r="T166" s="88"/>
      <c r="U166" s="88"/>
      <c r="V166" s="88"/>
      <c r="W166" s="88"/>
      <c r="X166" s="88"/>
      <c r="Y166" s="88"/>
      <c r="Z166" s="88"/>
      <c r="AA166" s="88"/>
      <c r="AB166" s="88"/>
      <c r="AC166" s="89"/>
      <c r="AE166" s="84" t="str">
        <f t="shared" si="25"/>
        <v>　令和８年　月</v>
      </c>
      <c r="AF166" s="85"/>
      <c r="AG166" s="86"/>
      <c r="AH166" s="63"/>
      <c r="BC166" s="37"/>
      <c r="BD166" s="37" t="s">
        <v>66</v>
      </c>
      <c r="BE166" s="37" t="s">
        <v>70</v>
      </c>
    </row>
    <row r="167" spans="1:57" ht="31.5" hidden="1" customHeight="1" outlineLevel="1">
      <c r="B167" s="81" t="s">
        <v>75</v>
      </c>
      <c r="C167" s="81"/>
      <c r="D167" s="81"/>
      <c r="E167" s="82"/>
      <c r="F167" s="82"/>
      <c r="G167" s="82"/>
      <c r="H167" s="82"/>
      <c r="I167" s="82"/>
      <c r="J167" s="82"/>
      <c r="K167" s="82"/>
      <c r="L167" s="83" t="str">
        <f t="shared" si="24"/>
        <v/>
      </c>
      <c r="M167" s="83"/>
      <c r="N167" s="83"/>
      <c r="O167" s="83"/>
      <c r="P167" s="83"/>
      <c r="Q167" s="83"/>
      <c r="R167" s="83"/>
      <c r="S167" s="90" t="s">
        <v>45</v>
      </c>
      <c r="T167" s="90"/>
      <c r="U167" s="90"/>
      <c r="V167" s="90"/>
      <c r="W167" s="90"/>
      <c r="X167" s="90"/>
      <c r="Y167" s="90"/>
      <c r="Z167" s="90" t="s">
        <v>52</v>
      </c>
      <c r="AA167" s="91"/>
      <c r="AB167" s="91"/>
      <c r="AC167" s="91"/>
      <c r="AE167" s="84" t="str">
        <f t="shared" si="25"/>
        <v>　令和８年　月</v>
      </c>
      <c r="AF167" s="85"/>
      <c r="AG167" s="86"/>
      <c r="AH167" s="63"/>
      <c r="BC167" s="37" t="s">
        <v>64</v>
      </c>
      <c r="BD167" s="59">
        <v>1400000</v>
      </c>
      <c r="BE167" s="59">
        <v>400000</v>
      </c>
    </row>
    <row r="168" spans="1:57" ht="31.5" hidden="1" customHeight="1" outlineLevel="1" thickBot="1">
      <c r="B168" s="65" t="s">
        <v>39</v>
      </c>
      <c r="C168" s="65"/>
      <c r="D168" s="65"/>
      <c r="E168" s="66">
        <f>IF(COUNT(E162:K167)&gt;0, SUM(E162:K167), 0)</f>
        <v>0</v>
      </c>
      <c r="F168" s="66"/>
      <c r="G168" s="66"/>
      <c r="H168" s="66"/>
      <c r="I168" s="66"/>
      <c r="J168" s="66"/>
      <c r="K168" s="66"/>
      <c r="L168" s="67">
        <f>IF(COUNT(L162:R167)&gt;0, SUM(L162:R167),0)</f>
        <v>0</v>
      </c>
      <c r="M168" s="67"/>
      <c r="N168" s="67"/>
      <c r="O168" s="67"/>
      <c r="P168" s="67"/>
      <c r="Q168" s="67"/>
      <c r="R168" s="68"/>
      <c r="S168" s="69"/>
      <c r="T168" s="69"/>
      <c r="U168" s="69"/>
      <c r="V168" s="69"/>
      <c r="W168" s="69"/>
      <c r="X168" s="69"/>
      <c r="Y168" s="69"/>
      <c r="Z168" s="69"/>
      <c r="AA168" s="69"/>
      <c r="AB168" s="69"/>
      <c r="AC168" s="69"/>
      <c r="AE168" s="70" t="s">
        <v>39</v>
      </c>
      <c r="AF168" s="71"/>
      <c r="AG168" s="72"/>
      <c r="AH168" s="64" t="str">
        <f>IF(COUNT(AH162:AH167)&gt;0, SUM(AH162:AH167), "")</f>
        <v/>
      </c>
      <c r="AZ168" s="37" t="s">
        <v>63</v>
      </c>
      <c r="BC168" s="37" t="s">
        <v>65</v>
      </c>
      <c r="BD168" s="59">
        <v>3700000</v>
      </c>
      <c r="BE168" s="59">
        <v>2000000</v>
      </c>
    </row>
    <row r="169" spans="1:57" ht="31.5" hidden="1" customHeight="1" outlineLevel="1" thickTop="1">
      <c r="B169" s="73" t="s">
        <v>61</v>
      </c>
      <c r="C169" s="73"/>
      <c r="D169" s="73"/>
      <c r="E169" s="74">
        <f>IFERROR(ROUNDDOWN(MIN(E168*W159,VLOOKUP(E159,BC167:BD170,2,FALSE)-S169),0),0)</f>
        <v>0</v>
      </c>
      <c r="F169" s="74"/>
      <c r="G169" s="74"/>
      <c r="H169" s="74"/>
      <c r="I169" s="74"/>
      <c r="J169" s="74"/>
      <c r="K169" s="74"/>
      <c r="L169" s="74">
        <f>IFERROR(MIN(L168/2,VLOOKUP(E159,BC167:BE170,3,FALSE)-Z169),0)</f>
        <v>0</v>
      </c>
      <c r="M169" s="74"/>
      <c r="N169" s="74"/>
      <c r="O169" s="74"/>
      <c r="P169" s="74"/>
      <c r="Q169" s="74"/>
      <c r="R169" s="74"/>
      <c r="S169" s="75">
        <f>IF(S168="",0,MIN(IFERROR(ROUNDDOWN(S168*W159,0),0),VLOOKUP(E159,BC167:BD170,2,FALSE)))</f>
        <v>0</v>
      </c>
      <c r="T169" s="76"/>
      <c r="U169" s="76"/>
      <c r="V169" s="76"/>
      <c r="W169" s="76"/>
      <c r="X169" s="76"/>
      <c r="Y169" s="77"/>
      <c r="Z169" s="78">
        <f>IF(Z168="",0,MIN(ROUNDDOWN(Z168/2, 0),VLOOKUP(E159,BC167:BE170,3,FALSE)))</f>
        <v>0</v>
      </c>
      <c r="AA169" s="79"/>
      <c r="AB169" s="79"/>
      <c r="AC169" s="80"/>
      <c r="AE169" s="4"/>
      <c r="AF169" s="4"/>
      <c r="AG169" s="4"/>
      <c r="AH169" s="58"/>
      <c r="AZ169" s="59">
        <f>IFERROR(MAX(0, ROUNDDOWN(E168*W159, 0)), 0)</f>
        <v>0</v>
      </c>
      <c r="BC169" s="37" t="s">
        <v>57</v>
      </c>
      <c r="BD169" s="59">
        <v>3400000</v>
      </c>
      <c r="BE169" s="59"/>
    </row>
    <row r="170" spans="1:57" ht="31.5" hidden="1" customHeight="1" outlineLevel="1">
      <c r="L170" s="6" t="s">
        <v>53</v>
      </c>
      <c r="BC170" s="37" t="s">
        <v>49</v>
      </c>
      <c r="BD170" s="59">
        <v>400000</v>
      </c>
      <c r="BE170" s="59"/>
    </row>
    <row r="171" spans="1:57" ht="21" hidden="1" customHeight="1" outlineLevel="1" thickBot="1">
      <c r="L171" s="6"/>
    </row>
    <row r="172" spans="1:57" ht="31.5" hidden="1" customHeight="1" outlineLevel="1" thickBot="1">
      <c r="A172" s="4"/>
      <c r="B172" s="92" t="s">
        <v>56</v>
      </c>
      <c r="C172" s="93"/>
      <c r="D172" s="93"/>
      <c r="E172" s="94"/>
      <c r="F172" s="94"/>
      <c r="G172" s="94"/>
      <c r="H172" s="94"/>
      <c r="I172" s="94"/>
      <c r="J172" s="94"/>
      <c r="K172" s="94"/>
      <c r="L172" s="94"/>
      <c r="M172" s="94"/>
      <c r="N172" s="94"/>
      <c r="O172" s="94"/>
      <c r="P172" s="94"/>
      <c r="Q172" s="94"/>
      <c r="R172" s="95"/>
      <c r="S172" s="4"/>
      <c r="T172" s="4"/>
      <c r="U172" s="4"/>
      <c r="V172" s="60" t="s">
        <v>43</v>
      </c>
      <c r="W172" s="96" t="str">
        <f>IF(E172=AZ173,BA173,IF(E172=AZ174,BA174,IF(E172=AZ175,BA175,IF(E172=AZ176,BA176,""))))</f>
        <v/>
      </c>
      <c r="X172" s="97"/>
      <c r="Y172" s="4"/>
      <c r="Z172" s="4"/>
      <c r="AA172" s="4"/>
      <c r="AB172" s="14"/>
      <c r="AC172" s="14"/>
      <c r="AZ172" s="37"/>
      <c r="BA172" s="37" t="s">
        <v>50</v>
      </c>
      <c r="BC172" s="37"/>
      <c r="BD172" s="37" t="s">
        <v>51</v>
      </c>
    </row>
    <row r="173" spans="1:57" ht="31.5" hidden="1" customHeight="1" outlineLevel="1" thickBot="1">
      <c r="A173" s="4"/>
      <c r="B173" s="98" t="s">
        <v>74</v>
      </c>
      <c r="C173" s="99"/>
      <c r="D173" s="99"/>
      <c r="E173" s="100"/>
      <c r="F173" s="100"/>
      <c r="G173" s="100"/>
      <c r="H173" s="100"/>
      <c r="I173" s="100"/>
      <c r="J173" s="100"/>
      <c r="K173" s="100"/>
      <c r="L173" s="100"/>
      <c r="M173" s="100"/>
      <c r="N173" s="100"/>
      <c r="O173" s="100"/>
      <c r="P173" s="100"/>
      <c r="Q173" s="100"/>
      <c r="R173" s="101"/>
      <c r="S173" s="14"/>
      <c r="T173" s="14"/>
      <c r="U173" s="14"/>
      <c r="V173" s="61" t="s">
        <v>73</v>
      </c>
      <c r="W173" s="102" t="str">
        <f>IF(E172=AZ173,BD173,IF(E172=AZ174,BD174,IF(E172=AZ175,BD175,IF(E172=AZ176,BD176,""))))</f>
        <v/>
      </c>
      <c r="X173" s="103"/>
      <c r="Y173" s="14"/>
      <c r="Z173" s="14"/>
      <c r="AA173" s="14"/>
      <c r="AB173" s="14"/>
      <c r="AC173" s="14"/>
      <c r="AE173" s="104" t="s">
        <v>59</v>
      </c>
      <c r="AF173" s="105"/>
      <c r="AG173" s="106"/>
      <c r="AH173" s="62" t="str">
        <f>IF(E173="","",E173)</f>
        <v/>
      </c>
      <c r="AZ173" s="37" t="s">
        <v>64</v>
      </c>
      <c r="BA173" s="37">
        <v>476</v>
      </c>
      <c r="BC173" s="37" t="s">
        <v>64</v>
      </c>
      <c r="BD173" s="39">
        <v>0.5</v>
      </c>
    </row>
    <row r="174" spans="1:57" ht="31.5" hidden="1" customHeight="1" outlineLevel="1">
      <c r="B174" s="107" t="s">
        <v>41</v>
      </c>
      <c r="C174" s="107"/>
      <c r="D174" s="107"/>
      <c r="E174" s="90" t="s">
        <v>45</v>
      </c>
      <c r="F174" s="90"/>
      <c r="G174" s="90"/>
      <c r="H174" s="90"/>
      <c r="I174" s="90"/>
      <c r="J174" s="90"/>
      <c r="K174" s="90"/>
      <c r="L174" s="90" t="s">
        <v>52</v>
      </c>
      <c r="M174" s="90"/>
      <c r="N174" s="90"/>
      <c r="O174" s="90"/>
      <c r="P174" s="90"/>
      <c r="Q174" s="90"/>
      <c r="R174" s="90"/>
      <c r="S174" s="14"/>
      <c r="T174" s="14"/>
      <c r="U174" s="14"/>
      <c r="V174" s="14"/>
      <c r="W174" s="14"/>
      <c r="X174" s="14"/>
      <c r="Y174" s="14"/>
      <c r="Z174" s="14"/>
      <c r="AA174" s="14"/>
      <c r="AB174" s="14"/>
      <c r="AC174" s="14"/>
      <c r="AE174" s="108" t="s">
        <v>41</v>
      </c>
      <c r="AF174" s="91"/>
      <c r="AG174" s="91"/>
      <c r="AH174" s="54" t="s">
        <v>60</v>
      </c>
      <c r="AZ174" s="37" t="s">
        <v>65</v>
      </c>
      <c r="BA174" s="37">
        <v>476</v>
      </c>
      <c r="BC174" s="37" t="s">
        <v>65</v>
      </c>
      <c r="BD174" s="39">
        <v>0.5</v>
      </c>
    </row>
    <row r="175" spans="1:57" ht="31.5" hidden="1" customHeight="1" outlineLevel="1">
      <c r="B175" s="81" t="s">
        <v>75</v>
      </c>
      <c r="C175" s="81"/>
      <c r="D175" s="81"/>
      <c r="E175" s="82"/>
      <c r="F175" s="82"/>
      <c r="G175" s="82"/>
      <c r="H175" s="82"/>
      <c r="I175" s="82"/>
      <c r="J175" s="82"/>
      <c r="K175" s="82"/>
      <c r="L175" s="83" t="str">
        <f t="shared" ref="L175:L180" si="26">IF(AH175="","",ROUND(AH175/1.1,0))</f>
        <v/>
      </c>
      <c r="M175" s="83"/>
      <c r="N175" s="83"/>
      <c r="O175" s="83"/>
      <c r="P175" s="83"/>
      <c r="Q175" s="83"/>
      <c r="R175" s="83"/>
      <c r="S175" s="14"/>
      <c r="T175" s="14"/>
      <c r="U175" s="14"/>
      <c r="V175" s="14"/>
      <c r="W175" s="14"/>
      <c r="X175" s="14"/>
      <c r="Y175" s="14"/>
      <c r="Z175" s="14"/>
      <c r="AA175" s="14"/>
      <c r="AB175" s="14"/>
      <c r="AC175" s="14"/>
      <c r="AE175" s="109" t="str">
        <f>B175</f>
        <v>　令和８年　月</v>
      </c>
      <c r="AF175" s="85"/>
      <c r="AG175" s="86"/>
      <c r="AH175" s="63"/>
      <c r="AZ175" s="37" t="s">
        <v>57</v>
      </c>
      <c r="BA175" s="37">
        <v>476</v>
      </c>
      <c r="BC175" s="37" t="s">
        <v>57</v>
      </c>
      <c r="BD175" s="37" t="s">
        <v>58</v>
      </c>
    </row>
    <row r="176" spans="1:57" ht="31.5" hidden="1" customHeight="1" outlineLevel="1">
      <c r="B176" s="81" t="s">
        <v>75</v>
      </c>
      <c r="C176" s="81"/>
      <c r="D176" s="81"/>
      <c r="E176" s="82"/>
      <c r="F176" s="82"/>
      <c r="G176" s="82"/>
      <c r="H176" s="82"/>
      <c r="I176" s="82"/>
      <c r="J176" s="82"/>
      <c r="K176" s="82"/>
      <c r="L176" s="83" t="str">
        <f t="shared" si="26"/>
        <v/>
      </c>
      <c r="M176" s="83"/>
      <c r="N176" s="83"/>
      <c r="O176" s="83"/>
      <c r="P176" s="83"/>
      <c r="Q176" s="83"/>
      <c r="R176" s="83"/>
      <c r="S176" s="14"/>
      <c r="T176" s="14"/>
      <c r="U176" s="14"/>
      <c r="V176" s="14"/>
      <c r="W176" s="14"/>
      <c r="X176" s="14"/>
      <c r="Y176" s="14"/>
      <c r="Z176" s="14"/>
      <c r="AA176" s="14"/>
      <c r="AB176" s="14"/>
      <c r="AC176" s="14"/>
      <c r="AE176" s="84" t="str">
        <f t="shared" ref="AE176:AE180" si="27">B176</f>
        <v>　令和８年　月</v>
      </c>
      <c r="AF176" s="85"/>
      <c r="AG176" s="86"/>
      <c r="AH176" s="63"/>
      <c r="AZ176" s="37" t="s">
        <v>49</v>
      </c>
      <c r="BA176" s="37">
        <v>576</v>
      </c>
      <c r="BC176" s="37" t="s">
        <v>49</v>
      </c>
      <c r="BD176" s="37" t="s">
        <v>58</v>
      </c>
    </row>
    <row r="177" spans="1:57" ht="31.5" hidden="1" customHeight="1" outlineLevel="1">
      <c r="B177" s="81" t="s">
        <v>75</v>
      </c>
      <c r="C177" s="81"/>
      <c r="D177" s="81"/>
      <c r="E177" s="82"/>
      <c r="F177" s="82"/>
      <c r="G177" s="82"/>
      <c r="H177" s="82"/>
      <c r="I177" s="82"/>
      <c r="J177" s="82"/>
      <c r="K177" s="82"/>
      <c r="L177" s="83" t="str">
        <f t="shared" si="26"/>
        <v/>
      </c>
      <c r="M177" s="83"/>
      <c r="N177" s="83"/>
      <c r="O177" s="83"/>
      <c r="P177" s="83"/>
      <c r="Q177" s="83"/>
      <c r="R177" s="83"/>
      <c r="S177" s="14"/>
      <c r="T177" s="14"/>
      <c r="U177" s="14"/>
      <c r="V177" s="14"/>
      <c r="W177" s="14"/>
      <c r="X177" s="14"/>
      <c r="Y177" s="14"/>
      <c r="Z177" s="14"/>
      <c r="AA177" s="14"/>
      <c r="AB177" s="14"/>
      <c r="AC177" s="14"/>
      <c r="AE177" s="84" t="str">
        <f t="shared" si="27"/>
        <v>　令和８年　月</v>
      </c>
      <c r="AF177" s="85"/>
      <c r="AG177" s="86"/>
      <c r="AH177" s="63"/>
    </row>
    <row r="178" spans="1:57" ht="31.5" hidden="1" customHeight="1" outlineLevel="1" thickBot="1">
      <c r="B178" s="81" t="s">
        <v>75</v>
      </c>
      <c r="C178" s="81"/>
      <c r="D178" s="81"/>
      <c r="E178" s="82"/>
      <c r="F178" s="82"/>
      <c r="G178" s="82"/>
      <c r="H178" s="82"/>
      <c r="I178" s="82"/>
      <c r="J178" s="82"/>
      <c r="K178" s="82"/>
      <c r="L178" s="83" t="str">
        <f t="shared" si="26"/>
        <v/>
      </c>
      <c r="M178" s="83"/>
      <c r="N178" s="83"/>
      <c r="O178" s="83"/>
      <c r="P178" s="83"/>
      <c r="Q178" s="83"/>
      <c r="R178" s="83"/>
      <c r="S178" s="14"/>
      <c r="T178" s="14"/>
      <c r="U178" s="14"/>
      <c r="V178" s="14"/>
      <c r="W178" s="14"/>
      <c r="X178" s="14"/>
      <c r="Y178" s="14"/>
      <c r="Z178" s="14"/>
      <c r="AA178" s="14"/>
      <c r="AB178" s="14"/>
      <c r="AC178" s="14"/>
      <c r="AE178" s="84" t="str">
        <f t="shared" si="27"/>
        <v>　令和８年　月</v>
      </c>
      <c r="AF178" s="85"/>
      <c r="AG178" s="86"/>
      <c r="AH178" s="63"/>
    </row>
    <row r="179" spans="1:57" ht="31.5" hidden="1" customHeight="1" outlineLevel="1" thickBot="1">
      <c r="B179" s="81" t="s">
        <v>75</v>
      </c>
      <c r="C179" s="81"/>
      <c r="D179" s="81"/>
      <c r="E179" s="82"/>
      <c r="F179" s="82"/>
      <c r="G179" s="82"/>
      <c r="H179" s="82"/>
      <c r="I179" s="82"/>
      <c r="J179" s="82"/>
      <c r="K179" s="82"/>
      <c r="L179" s="83" t="str">
        <f t="shared" si="26"/>
        <v/>
      </c>
      <c r="M179" s="83"/>
      <c r="N179" s="83"/>
      <c r="O179" s="83"/>
      <c r="P179" s="83"/>
      <c r="Q179" s="83"/>
      <c r="R179" s="83"/>
      <c r="S179" s="87" t="s">
        <v>62</v>
      </c>
      <c r="T179" s="88"/>
      <c r="U179" s="88"/>
      <c r="V179" s="88"/>
      <c r="W179" s="88"/>
      <c r="X179" s="88"/>
      <c r="Y179" s="88"/>
      <c r="Z179" s="88"/>
      <c r="AA179" s="88"/>
      <c r="AB179" s="88"/>
      <c r="AC179" s="89"/>
      <c r="AE179" s="84" t="str">
        <f t="shared" si="27"/>
        <v>　令和８年　月</v>
      </c>
      <c r="AF179" s="85"/>
      <c r="AG179" s="86"/>
      <c r="AH179" s="63"/>
      <c r="BC179" s="37"/>
      <c r="BD179" s="37" t="s">
        <v>66</v>
      </c>
      <c r="BE179" s="37" t="s">
        <v>70</v>
      </c>
    </row>
    <row r="180" spans="1:57" ht="31.5" hidden="1" customHeight="1" outlineLevel="1">
      <c r="B180" s="81" t="s">
        <v>75</v>
      </c>
      <c r="C180" s="81"/>
      <c r="D180" s="81"/>
      <c r="E180" s="82"/>
      <c r="F180" s="82"/>
      <c r="G180" s="82"/>
      <c r="H180" s="82"/>
      <c r="I180" s="82"/>
      <c r="J180" s="82"/>
      <c r="K180" s="82"/>
      <c r="L180" s="83" t="str">
        <f t="shared" si="26"/>
        <v/>
      </c>
      <c r="M180" s="83"/>
      <c r="N180" s="83"/>
      <c r="O180" s="83"/>
      <c r="P180" s="83"/>
      <c r="Q180" s="83"/>
      <c r="R180" s="83"/>
      <c r="S180" s="90" t="s">
        <v>45</v>
      </c>
      <c r="T180" s="90"/>
      <c r="U180" s="90"/>
      <c r="V180" s="90"/>
      <c r="W180" s="90"/>
      <c r="X180" s="90"/>
      <c r="Y180" s="90"/>
      <c r="Z180" s="90" t="s">
        <v>52</v>
      </c>
      <c r="AA180" s="91"/>
      <c r="AB180" s="91"/>
      <c r="AC180" s="91"/>
      <c r="AE180" s="84" t="str">
        <f t="shared" si="27"/>
        <v>　令和８年　月</v>
      </c>
      <c r="AF180" s="85"/>
      <c r="AG180" s="86"/>
      <c r="AH180" s="63"/>
      <c r="BC180" s="37" t="s">
        <v>64</v>
      </c>
      <c r="BD180" s="59">
        <v>1400000</v>
      </c>
      <c r="BE180" s="59">
        <v>400000</v>
      </c>
    </row>
    <row r="181" spans="1:57" ht="31.5" hidden="1" customHeight="1" outlineLevel="1" thickBot="1">
      <c r="B181" s="65" t="s">
        <v>39</v>
      </c>
      <c r="C181" s="65"/>
      <c r="D181" s="65"/>
      <c r="E181" s="66">
        <f>IF(COUNT(E175:K180)&gt;0, SUM(E175:K180), 0)</f>
        <v>0</v>
      </c>
      <c r="F181" s="66"/>
      <c r="G181" s="66"/>
      <c r="H181" s="66"/>
      <c r="I181" s="66"/>
      <c r="J181" s="66"/>
      <c r="K181" s="66"/>
      <c r="L181" s="67">
        <f>IF(COUNT(L175:R180)&gt;0, SUM(L175:R180),0)</f>
        <v>0</v>
      </c>
      <c r="M181" s="67"/>
      <c r="N181" s="67"/>
      <c r="O181" s="67"/>
      <c r="P181" s="67"/>
      <c r="Q181" s="67"/>
      <c r="R181" s="68"/>
      <c r="S181" s="69"/>
      <c r="T181" s="69"/>
      <c r="U181" s="69"/>
      <c r="V181" s="69"/>
      <c r="W181" s="69"/>
      <c r="X181" s="69"/>
      <c r="Y181" s="69"/>
      <c r="Z181" s="69"/>
      <c r="AA181" s="69"/>
      <c r="AB181" s="69"/>
      <c r="AC181" s="69"/>
      <c r="AE181" s="70" t="s">
        <v>39</v>
      </c>
      <c r="AF181" s="71"/>
      <c r="AG181" s="72"/>
      <c r="AH181" s="64" t="str">
        <f>IF(COUNT(AH175:AH180)&gt;0, SUM(AH175:AH180), "")</f>
        <v/>
      </c>
      <c r="AZ181" s="37" t="s">
        <v>63</v>
      </c>
      <c r="BC181" s="37" t="s">
        <v>65</v>
      </c>
      <c r="BD181" s="59">
        <v>3700000</v>
      </c>
      <c r="BE181" s="59">
        <v>2000000</v>
      </c>
    </row>
    <row r="182" spans="1:57" ht="31.5" hidden="1" customHeight="1" outlineLevel="1" thickTop="1">
      <c r="B182" s="73" t="s">
        <v>61</v>
      </c>
      <c r="C182" s="73"/>
      <c r="D182" s="73"/>
      <c r="E182" s="74">
        <f>IFERROR(ROUNDDOWN(MIN(E181*W172,VLOOKUP(E172,BC180:BD183,2,FALSE)-S182),0),0)</f>
        <v>0</v>
      </c>
      <c r="F182" s="74"/>
      <c r="G182" s="74"/>
      <c r="H182" s="74"/>
      <c r="I182" s="74"/>
      <c r="J182" s="74"/>
      <c r="K182" s="74"/>
      <c r="L182" s="74">
        <f>IFERROR(MIN(L181/2,VLOOKUP(E172,BC180:BE183,3,FALSE)-Z182),0)</f>
        <v>0</v>
      </c>
      <c r="M182" s="74"/>
      <c r="N182" s="74"/>
      <c r="O182" s="74"/>
      <c r="P182" s="74"/>
      <c r="Q182" s="74"/>
      <c r="R182" s="74"/>
      <c r="S182" s="75">
        <f>IF(S181="",0,MIN(IFERROR(ROUNDDOWN(S181*W172,0),0),VLOOKUP(E172,BC180:BD183,2,FALSE)))</f>
        <v>0</v>
      </c>
      <c r="T182" s="76"/>
      <c r="U182" s="76"/>
      <c r="V182" s="76"/>
      <c r="W182" s="76"/>
      <c r="X182" s="76"/>
      <c r="Y182" s="77"/>
      <c r="Z182" s="78">
        <f>IF(Z181="",0,MIN(ROUNDDOWN(Z181/2, 0),VLOOKUP(E172,BC180:BE183,3,FALSE)))</f>
        <v>0</v>
      </c>
      <c r="AA182" s="79"/>
      <c r="AB182" s="79"/>
      <c r="AC182" s="80"/>
      <c r="AE182" s="4"/>
      <c r="AF182" s="4"/>
      <c r="AG182" s="4"/>
      <c r="AH182" s="58"/>
      <c r="AZ182" s="59">
        <f>IFERROR(MAX(0, ROUNDDOWN(E181*W172, 0)), 0)</f>
        <v>0</v>
      </c>
      <c r="BC182" s="37" t="s">
        <v>57</v>
      </c>
      <c r="BD182" s="59">
        <v>3400000</v>
      </c>
      <c r="BE182" s="59"/>
    </row>
    <row r="183" spans="1:57" ht="31.5" hidden="1" customHeight="1" outlineLevel="1">
      <c r="L183" s="6" t="s">
        <v>53</v>
      </c>
      <c r="BC183" s="37" t="s">
        <v>49</v>
      </c>
      <c r="BD183" s="59">
        <v>400000</v>
      </c>
      <c r="BE183" s="59"/>
    </row>
    <row r="184" spans="1:57" ht="21" hidden="1" customHeight="1" outlineLevel="1" thickBot="1">
      <c r="L184" s="6"/>
    </row>
    <row r="185" spans="1:57" ht="31.5" hidden="1" customHeight="1" outlineLevel="1" thickBot="1">
      <c r="A185" s="4"/>
      <c r="B185" s="92" t="s">
        <v>56</v>
      </c>
      <c r="C185" s="93"/>
      <c r="D185" s="93"/>
      <c r="E185" s="94"/>
      <c r="F185" s="94"/>
      <c r="G185" s="94"/>
      <c r="H185" s="94"/>
      <c r="I185" s="94"/>
      <c r="J185" s="94"/>
      <c r="K185" s="94"/>
      <c r="L185" s="94"/>
      <c r="M185" s="94"/>
      <c r="N185" s="94"/>
      <c r="O185" s="94"/>
      <c r="P185" s="94"/>
      <c r="Q185" s="94"/>
      <c r="R185" s="95"/>
      <c r="S185" s="4"/>
      <c r="T185" s="4"/>
      <c r="U185" s="4"/>
      <c r="V185" s="60" t="s">
        <v>43</v>
      </c>
      <c r="W185" s="96" t="str">
        <f>IF(E185=AZ186,BA186,IF(E185=AZ187,BA187,IF(E185=AZ188,BA188,IF(E185=AZ189,BA189,""))))</f>
        <v/>
      </c>
      <c r="X185" s="97"/>
      <c r="Y185" s="4"/>
      <c r="Z185" s="4"/>
      <c r="AA185" s="4"/>
      <c r="AB185" s="14"/>
      <c r="AC185" s="14"/>
      <c r="AZ185" s="37"/>
      <c r="BA185" s="37" t="s">
        <v>50</v>
      </c>
      <c r="BC185" s="37"/>
      <c r="BD185" s="37" t="s">
        <v>51</v>
      </c>
    </row>
    <row r="186" spans="1:57" ht="31.5" hidden="1" customHeight="1" outlineLevel="1" thickBot="1">
      <c r="A186" s="4"/>
      <c r="B186" s="98" t="s">
        <v>74</v>
      </c>
      <c r="C186" s="99"/>
      <c r="D186" s="99"/>
      <c r="E186" s="100"/>
      <c r="F186" s="100"/>
      <c r="G186" s="100"/>
      <c r="H186" s="100"/>
      <c r="I186" s="100"/>
      <c r="J186" s="100"/>
      <c r="K186" s="100"/>
      <c r="L186" s="100"/>
      <c r="M186" s="100"/>
      <c r="N186" s="100"/>
      <c r="O186" s="100"/>
      <c r="P186" s="100"/>
      <c r="Q186" s="100"/>
      <c r="R186" s="101"/>
      <c r="S186" s="14"/>
      <c r="T186" s="14"/>
      <c r="U186" s="14"/>
      <c r="V186" s="61" t="s">
        <v>73</v>
      </c>
      <c r="W186" s="102" t="str">
        <f>IF(E185=AZ186,BD186,IF(E185=AZ187,BD187,IF(E185=AZ188,BD188,IF(E185=AZ189,BD189,""))))</f>
        <v/>
      </c>
      <c r="X186" s="103"/>
      <c r="Y186" s="14"/>
      <c r="Z186" s="14"/>
      <c r="AA186" s="14"/>
      <c r="AB186" s="14"/>
      <c r="AC186" s="14"/>
      <c r="AE186" s="104" t="s">
        <v>59</v>
      </c>
      <c r="AF186" s="105"/>
      <c r="AG186" s="106"/>
      <c r="AH186" s="62" t="str">
        <f>IF(E186="","",E186)</f>
        <v/>
      </c>
      <c r="AZ186" s="37" t="s">
        <v>64</v>
      </c>
      <c r="BA186" s="37">
        <v>476</v>
      </c>
      <c r="BC186" s="37" t="s">
        <v>64</v>
      </c>
      <c r="BD186" s="39">
        <v>0.5</v>
      </c>
    </row>
    <row r="187" spans="1:57" ht="31.5" hidden="1" customHeight="1" outlineLevel="1">
      <c r="B187" s="107" t="s">
        <v>41</v>
      </c>
      <c r="C187" s="107"/>
      <c r="D187" s="107"/>
      <c r="E187" s="90" t="s">
        <v>45</v>
      </c>
      <c r="F187" s="90"/>
      <c r="G187" s="90"/>
      <c r="H187" s="90"/>
      <c r="I187" s="90"/>
      <c r="J187" s="90"/>
      <c r="K187" s="90"/>
      <c r="L187" s="90" t="s">
        <v>52</v>
      </c>
      <c r="M187" s="90"/>
      <c r="N187" s="90"/>
      <c r="O187" s="90"/>
      <c r="P187" s="90"/>
      <c r="Q187" s="90"/>
      <c r="R187" s="90"/>
      <c r="S187" s="14"/>
      <c r="T187" s="14"/>
      <c r="U187" s="14"/>
      <c r="V187" s="14"/>
      <c r="W187" s="14"/>
      <c r="X187" s="14"/>
      <c r="Y187" s="14"/>
      <c r="Z187" s="14"/>
      <c r="AA187" s="14"/>
      <c r="AB187" s="14"/>
      <c r="AC187" s="14"/>
      <c r="AE187" s="108" t="s">
        <v>41</v>
      </c>
      <c r="AF187" s="91"/>
      <c r="AG187" s="91"/>
      <c r="AH187" s="54" t="s">
        <v>60</v>
      </c>
      <c r="AZ187" s="37" t="s">
        <v>65</v>
      </c>
      <c r="BA187" s="37">
        <v>476</v>
      </c>
      <c r="BC187" s="37" t="s">
        <v>65</v>
      </c>
      <c r="BD187" s="39">
        <v>0.5</v>
      </c>
    </row>
    <row r="188" spans="1:57" ht="31.5" hidden="1" customHeight="1" outlineLevel="1">
      <c r="B188" s="81" t="s">
        <v>75</v>
      </c>
      <c r="C188" s="81"/>
      <c r="D188" s="81"/>
      <c r="E188" s="82"/>
      <c r="F188" s="82"/>
      <c r="G188" s="82"/>
      <c r="H188" s="82"/>
      <c r="I188" s="82"/>
      <c r="J188" s="82"/>
      <c r="K188" s="82"/>
      <c r="L188" s="83" t="str">
        <f t="shared" ref="L188:L193" si="28">IF(AH188="","",ROUND(AH188/1.1,0))</f>
        <v/>
      </c>
      <c r="M188" s="83"/>
      <c r="N188" s="83"/>
      <c r="O188" s="83"/>
      <c r="P188" s="83"/>
      <c r="Q188" s="83"/>
      <c r="R188" s="83"/>
      <c r="S188" s="14"/>
      <c r="T188" s="14"/>
      <c r="U188" s="14"/>
      <c r="V188" s="14"/>
      <c r="W188" s="14"/>
      <c r="X188" s="14"/>
      <c r="Y188" s="14"/>
      <c r="Z188" s="14"/>
      <c r="AA188" s="14"/>
      <c r="AB188" s="14"/>
      <c r="AC188" s="14"/>
      <c r="AE188" s="109" t="str">
        <f>B188</f>
        <v>　令和８年　月</v>
      </c>
      <c r="AF188" s="85"/>
      <c r="AG188" s="86"/>
      <c r="AH188" s="63"/>
      <c r="AZ188" s="37" t="s">
        <v>57</v>
      </c>
      <c r="BA188" s="37">
        <v>476</v>
      </c>
      <c r="BC188" s="37" t="s">
        <v>57</v>
      </c>
      <c r="BD188" s="37" t="s">
        <v>58</v>
      </c>
    </row>
    <row r="189" spans="1:57" ht="31.5" hidden="1" customHeight="1" outlineLevel="1">
      <c r="B189" s="81" t="s">
        <v>75</v>
      </c>
      <c r="C189" s="81"/>
      <c r="D189" s="81"/>
      <c r="E189" s="82"/>
      <c r="F189" s="82"/>
      <c r="G189" s="82"/>
      <c r="H189" s="82"/>
      <c r="I189" s="82"/>
      <c r="J189" s="82"/>
      <c r="K189" s="82"/>
      <c r="L189" s="83" t="str">
        <f t="shared" si="28"/>
        <v/>
      </c>
      <c r="M189" s="83"/>
      <c r="N189" s="83"/>
      <c r="O189" s="83"/>
      <c r="P189" s="83"/>
      <c r="Q189" s="83"/>
      <c r="R189" s="83"/>
      <c r="S189" s="14"/>
      <c r="T189" s="14"/>
      <c r="U189" s="14"/>
      <c r="V189" s="14"/>
      <c r="W189" s="14"/>
      <c r="X189" s="14"/>
      <c r="Y189" s="14"/>
      <c r="Z189" s="14"/>
      <c r="AA189" s="14"/>
      <c r="AB189" s="14"/>
      <c r="AC189" s="14"/>
      <c r="AE189" s="84" t="str">
        <f t="shared" ref="AE189:AE193" si="29">B189</f>
        <v>　令和８年　月</v>
      </c>
      <c r="AF189" s="85"/>
      <c r="AG189" s="86"/>
      <c r="AH189" s="63"/>
      <c r="AZ189" s="37" t="s">
        <v>49</v>
      </c>
      <c r="BA189" s="37">
        <v>576</v>
      </c>
      <c r="BC189" s="37" t="s">
        <v>49</v>
      </c>
      <c r="BD189" s="37" t="s">
        <v>58</v>
      </c>
    </row>
    <row r="190" spans="1:57" ht="31.5" hidden="1" customHeight="1" outlineLevel="1">
      <c r="B190" s="81" t="s">
        <v>75</v>
      </c>
      <c r="C190" s="81"/>
      <c r="D190" s="81"/>
      <c r="E190" s="82"/>
      <c r="F190" s="82"/>
      <c r="G190" s="82"/>
      <c r="H190" s="82"/>
      <c r="I190" s="82"/>
      <c r="J190" s="82"/>
      <c r="K190" s="82"/>
      <c r="L190" s="83" t="str">
        <f t="shared" si="28"/>
        <v/>
      </c>
      <c r="M190" s="83"/>
      <c r="N190" s="83"/>
      <c r="O190" s="83"/>
      <c r="P190" s="83"/>
      <c r="Q190" s="83"/>
      <c r="R190" s="83"/>
      <c r="S190" s="14"/>
      <c r="T190" s="14"/>
      <c r="U190" s="14"/>
      <c r="V190" s="14"/>
      <c r="W190" s="14"/>
      <c r="X190" s="14"/>
      <c r="Y190" s="14"/>
      <c r="Z190" s="14"/>
      <c r="AA190" s="14"/>
      <c r="AB190" s="14"/>
      <c r="AC190" s="14"/>
      <c r="AE190" s="84" t="str">
        <f t="shared" si="29"/>
        <v>　令和８年　月</v>
      </c>
      <c r="AF190" s="85"/>
      <c r="AG190" s="86"/>
      <c r="AH190" s="63"/>
    </row>
    <row r="191" spans="1:57" ht="31.5" hidden="1" customHeight="1" outlineLevel="1" thickBot="1">
      <c r="B191" s="81" t="s">
        <v>75</v>
      </c>
      <c r="C191" s="81"/>
      <c r="D191" s="81"/>
      <c r="E191" s="82"/>
      <c r="F191" s="82"/>
      <c r="G191" s="82"/>
      <c r="H191" s="82"/>
      <c r="I191" s="82"/>
      <c r="J191" s="82"/>
      <c r="K191" s="82"/>
      <c r="L191" s="83" t="str">
        <f t="shared" si="28"/>
        <v/>
      </c>
      <c r="M191" s="83"/>
      <c r="N191" s="83"/>
      <c r="O191" s="83"/>
      <c r="P191" s="83"/>
      <c r="Q191" s="83"/>
      <c r="R191" s="83"/>
      <c r="S191" s="14"/>
      <c r="T191" s="14"/>
      <c r="U191" s="14"/>
      <c r="V191" s="14"/>
      <c r="W191" s="14"/>
      <c r="X191" s="14"/>
      <c r="Y191" s="14"/>
      <c r="Z191" s="14"/>
      <c r="AA191" s="14"/>
      <c r="AB191" s="14"/>
      <c r="AC191" s="14"/>
      <c r="AE191" s="84" t="str">
        <f t="shared" si="29"/>
        <v>　令和８年　月</v>
      </c>
      <c r="AF191" s="85"/>
      <c r="AG191" s="86"/>
      <c r="AH191" s="63"/>
    </row>
    <row r="192" spans="1:57" ht="31.5" hidden="1" customHeight="1" outlineLevel="1" thickBot="1">
      <c r="B192" s="81" t="s">
        <v>75</v>
      </c>
      <c r="C192" s="81"/>
      <c r="D192" s="81"/>
      <c r="E192" s="82"/>
      <c r="F192" s="82"/>
      <c r="G192" s="82"/>
      <c r="H192" s="82"/>
      <c r="I192" s="82"/>
      <c r="J192" s="82"/>
      <c r="K192" s="82"/>
      <c r="L192" s="83" t="str">
        <f t="shared" si="28"/>
        <v/>
      </c>
      <c r="M192" s="83"/>
      <c r="N192" s="83"/>
      <c r="O192" s="83"/>
      <c r="P192" s="83"/>
      <c r="Q192" s="83"/>
      <c r="R192" s="83"/>
      <c r="S192" s="87" t="s">
        <v>62</v>
      </c>
      <c r="T192" s="88"/>
      <c r="U192" s="88"/>
      <c r="V192" s="88"/>
      <c r="W192" s="88"/>
      <c r="X192" s="88"/>
      <c r="Y192" s="88"/>
      <c r="Z192" s="88"/>
      <c r="AA192" s="88"/>
      <c r="AB192" s="88"/>
      <c r="AC192" s="89"/>
      <c r="AE192" s="84" t="str">
        <f t="shared" si="29"/>
        <v>　令和８年　月</v>
      </c>
      <c r="AF192" s="85"/>
      <c r="AG192" s="86"/>
      <c r="AH192" s="63"/>
      <c r="BC192" s="37"/>
      <c r="BD192" s="37" t="s">
        <v>66</v>
      </c>
      <c r="BE192" s="37" t="s">
        <v>70</v>
      </c>
    </row>
    <row r="193" spans="1:57" ht="31.5" hidden="1" customHeight="1" outlineLevel="1">
      <c r="B193" s="81" t="s">
        <v>75</v>
      </c>
      <c r="C193" s="81"/>
      <c r="D193" s="81"/>
      <c r="E193" s="82"/>
      <c r="F193" s="82"/>
      <c r="G193" s="82"/>
      <c r="H193" s="82"/>
      <c r="I193" s="82"/>
      <c r="J193" s="82"/>
      <c r="K193" s="82"/>
      <c r="L193" s="83" t="str">
        <f t="shared" si="28"/>
        <v/>
      </c>
      <c r="M193" s="83"/>
      <c r="N193" s="83"/>
      <c r="O193" s="83"/>
      <c r="P193" s="83"/>
      <c r="Q193" s="83"/>
      <c r="R193" s="83"/>
      <c r="S193" s="90" t="s">
        <v>45</v>
      </c>
      <c r="T193" s="90"/>
      <c r="U193" s="90"/>
      <c r="V193" s="90"/>
      <c r="W193" s="90"/>
      <c r="X193" s="90"/>
      <c r="Y193" s="90"/>
      <c r="Z193" s="90" t="s">
        <v>52</v>
      </c>
      <c r="AA193" s="91"/>
      <c r="AB193" s="91"/>
      <c r="AC193" s="91"/>
      <c r="AE193" s="84" t="str">
        <f t="shared" si="29"/>
        <v>　令和８年　月</v>
      </c>
      <c r="AF193" s="85"/>
      <c r="AG193" s="86"/>
      <c r="AH193" s="63"/>
      <c r="BC193" s="37" t="s">
        <v>64</v>
      </c>
      <c r="BD193" s="59">
        <v>1400000</v>
      </c>
      <c r="BE193" s="59">
        <v>400000</v>
      </c>
    </row>
    <row r="194" spans="1:57" ht="31.5" hidden="1" customHeight="1" outlineLevel="1" thickBot="1">
      <c r="B194" s="65" t="s">
        <v>39</v>
      </c>
      <c r="C194" s="65"/>
      <c r="D194" s="65"/>
      <c r="E194" s="66">
        <f>IF(COUNT(E188:K193)&gt;0, SUM(E188:K193), 0)</f>
        <v>0</v>
      </c>
      <c r="F194" s="66"/>
      <c r="G194" s="66"/>
      <c r="H194" s="66"/>
      <c r="I194" s="66"/>
      <c r="J194" s="66"/>
      <c r="K194" s="66"/>
      <c r="L194" s="67">
        <f>IF(COUNT(L188:R193)&gt;0, SUM(L188:R193),0)</f>
        <v>0</v>
      </c>
      <c r="M194" s="67"/>
      <c r="N194" s="67"/>
      <c r="O194" s="67"/>
      <c r="P194" s="67"/>
      <c r="Q194" s="67"/>
      <c r="R194" s="68"/>
      <c r="S194" s="69"/>
      <c r="T194" s="69"/>
      <c r="U194" s="69"/>
      <c r="V194" s="69"/>
      <c r="W194" s="69"/>
      <c r="X194" s="69"/>
      <c r="Y194" s="69"/>
      <c r="Z194" s="69"/>
      <c r="AA194" s="69"/>
      <c r="AB194" s="69"/>
      <c r="AC194" s="69"/>
      <c r="AE194" s="70" t="s">
        <v>39</v>
      </c>
      <c r="AF194" s="71"/>
      <c r="AG194" s="72"/>
      <c r="AH194" s="64" t="str">
        <f>IF(COUNT(AH188:AH193)&gt;0, SUM(AH188:AH193), "")</f>
        <v/>
      </c>
      <c r="AZ194" s="37" t="s">
        <v>63</v>
      </c>
      <c r="BC194" s="37" t="s">
        <v>65</v>
      </c>
      <c r="BD194" s="59">
        <v>3700000</v>
      </c>
      <c r="BE194" s="59">
        <v>2000000</v>
      </c>
    </row>
    <row r="195" spans="1:57" ht="31.5" hidden="1" customHeight="1" outlineLevel="1" thickTop="1">
      <c r="B195" s="73" t="s">
        <v>61</v>
      </c>
      <c r="C195" s="73"/>
      <c r="D195" s="73"/>
      <c r="E195" s="74">
        <f>IFERROR(ROUNDDOWN(MIN(E194*W185,VLOOKUP(E185,BC193:BD196,2,FALSE)-S195),0),0)</f>
        <v>0</v>
      </c>
      <c r="F195" s="74"/>
      <c r="G195" s="74"/>
      <c r="H195" s="74"/>
      <c r="I195" s="74"/>
      <c r="J195" s="74"/>
      <c r="K195" s="74"/>
      <c r="L195" s="74">
        <f>IFERROR(MIN(L194/2,VLOOKUP(E185,BC193:BE196,3,FALSE)-Z195),0)</f>
        <v>0</v>
      </c>
      <c r="M195" s="74"/>
      <c r="N195" s="74"/>
      <c r="O195" s="74"/>
      <c r="P195" s="74"/>
      <c r="Q195" s="74"/>
      <c r="R195" s="74"/>
      <c r="S195" s="75">
        <f>IF(S194="",0,MIN(IFERROR(ROUNDDOWN(S194*W185,0),0),VLOOKUP(E185,BC193:BD196,2,FALSE)))</f>
        <v>0</v>
      </c>
      <c r="T195" s="76"/>
      <c r="U195" s="76"/>
      <c r="V195" s="76"/>
      <c r="W195" s="76"/>
      <c r="X195" s="76"/>
      <c r="Y195" s="77"/>
      <c r="Z195" s="78">
        <f>IF(Z194="",0,MIN(ROUNDDOWN(Z194/2, 0),VLOOKUP(E185,BC193:BE196,3,FALSE)))</f>
        <v>0</v>
      </c>
      <c r="AA195" s="79"/>
      <c r="AB195" s="79"/>
      <c r="AC195" s="80"/>
      <c r="AE195" s="4"/>
      <c r="AF195" s="4"/>
      <c r="AG195" s="4"/>
      <c r="AH195" s="58"/>
      <c r="AZ195" s="59">
        <f>IFERROR(MAX(0, ROUNDDOWN(E194*W185, 0)), 0)</f>
        <v>0</v>
      </c>
      <c r="BC195" s="37" t="s">
        <v>57</v>
      </c>
      <c r="BD195" s="59">
        <v>3400000</v>
      </c>
      <c r="BE195" s="59"/>
    </row>
    <row r="196" spans="1:57" ht="31.5" hidden="1" customHeight="1" outlineLevel="1">
      <c r="L196" s="6" t="s">
        <v>53</v>
      </c>
      <c r="BC196" s="37" t="s">
        <v>49</v>
      </c>
      <c r="BD196" s="59">
        <v>400000</v>
      </c>
      <c r="BE196" s="59"/>
    </row>
    <row r="197" spans="1:57" ht="21" hidden="1" customHeight="1" outlineLevel="1" thickBot="1">
      <c r="L197" s="6"/>
    </row>
    <row r="198" spans="1:57" ht="31.5" hidden="1" customHeight="1" outlineLevel="1" thickBot="1">
      <c r="A198" s="4"/>
      <c r="B198" s="92" t="s">
        <v>56</v>
      </c>
      <c r="C198" s="93"/>
      <c r="D198" s="93"/>
      <c r="E198" s="94"/>
      <c r="F198" s="94"/>
      <c r="G198" s="94"/>
      <c r="H198" s="94"/>
      <c r="I198" s="94"/>
      <c r="J198" s="94"/>
      <c r="K198" s="94"/>
      <c r="L198" s="94"/>
      <c r="M198" s="94"/>
      <c r="N198" s="94"/>
      <c r="O198" s="94"/>
      <c r="P198" s="94"/>
      <c r="Q198" s="94"/>
      <c r="R198" s="95"/>
      <c r="S198" s="4"/>
      <c r="T198" s="4"/>
      <c r="U198" s="4"/>
      <c r="V198" s="60" t="s">
        <v>43</v>
      </c>
      <c r="W198" s="96" t="str">
        <f>IF(E198=AZ199,BA199,IF(E198=AZ200,BA200,IF(E198=AZ201,BA201,IF(E198=AZ202,BA202,""))))</f>
        <v/>
      </c>
      <c r="X198" s="97"/>
      <c r="Y198" s="4"/>
      <c r="Z198" s="4"/>
      <c r="AA198" s="4"/>
      <c r="AB198" s="14"/>
      <c r="AC198" s="14"/>
      <c r="AZ198" s="37"/>
      <c r="BA198" s="37" t="s">
        <v>50</v>
      </c>
      <c r="BC198" s="37"/>
      <c r="BD198" s="37" t="s">
        <v>51</v>
      </c>
    </row>
    <row r="199" spans="1:57" ht="31.5" hidden="1" customHeight="1" outlineLevel="1" thickBot="1">
      <c r="A199" s="4"/>
      <c r="B199" s="98" t="s">
        <v>74</v>
      </c>
      <c r="C199" s="99"/>
      <c r="D199" s="99"/>
      <c r="E199" s="100"/>
      <c r="F199" s="100"/>
      <c r="G199" s="100"/>
      <c r="H199" s="100"/>
      <c r="I199" s="100"/>
      <c r="J199" s="100"/>
      <c r="K199" s="100"/>
      <c r="L199" s="100"/>
      <c r="M199" s="100"/>
      <c r="N199" s="100"/>
      <c r="O199" s="100"/>
      <c r="P199" s="100"/>
      <c r="Q199" s="100"/>
      <c r="R199" s="101"/>
      <c r="S199" s="14"/>
      <c r="T199" s="14"/>
      <c r="U199" s="14"/>
      <c r="V199" s="61" t="s">
        <v>73</v>
      </c>
      <c r="W199" s="102" t="str">
        <f>IF(E198=AZ199,BD199,IF(E198=AZ200,BD200,IF(E198=AZ201,BD201,IF(E198=AZ202,BD202,""))))</f>
        <v/>
      </c>
      <c r="X199" s="103"/>
      <c r="Y199" s="14"/>
      <c r="Z199" s="14"/>
      <c r="AA199" s="14"/>
      <c r="AB199" s="14"/>
      <c r="AC199" s="14"/>
      <c r="AE199" s="104" t="s">
        <v>59</v>
      </c>
      <c r="AF199" s="105"/>
      <c r="AG199" s="106"/>
      <c r="AH199" s="62" t="str">
        <f>IF(E199="","",E199)</f>
        <v/>
      </c>
      <c r="AZ199" s="37" t="s">
        <v>64</v>
      </c>
      <c r="BA199" s="37">
        <v>476</v>
      </c>
      <c r="BC199" s="37" t="s">
        <v>64</v>
      </c>
      <c r="BD199" s="39">
        <v>0.5</v>
      </c>
    </row>
    <row r="200" spans="1:57" ht="31.5" hidden="1" customHeight="1" outlineLevel="1">
      <c r="B200" s="107" t="s">
        <v>41</v>
      </c>
      <c r="C200" s="107"/>
      <c r="D200" s="107"/>
      <c r="E200" s="90" t="s">
        <v>45</v>
      </c>
      <c r="F200" s="90"/>
      <c r="G200" s="90"/>
      <c r="H200" s="90"/>
      <c r="I200" s="90"/>
      <c r="J200" s="90"/>
      <c r="K200" s="90"/>
      <c r="L200" s="90" t="s">
        <v>52</v>
      </c>
      <c r="M200" s="90"/>
      <c r="N200" s="90"/>
      <c r="O200" s="90"/>
      <c r="P200" s="90"/>
      <c r="Q200" s="90"/>
      <c r="R200" s="90"/>
      <c r="S200" s="14"/>
      <c r="T200" s="14"/>
      <c r="U200" s="14"/>
      <c r="V200" s="14"/>
      <c r="W200" s="14"/>
      <c r="X200" s="14"/>
      <c r="Y200" s="14"/>
      <c r="Z200" s="14"/>
      <c r="AA200" s="14"/>
      <c r="AB200" s="14"/>
      <c r="AC200" s="14"/>
      <c r="AE200" s="108" t="s">
        <v>41</v>
      </c>
      <c r="AF200" s="91"/>
      <c r="AG200" s="91"/>
      <c r="AH200" s="54" t="s">
        <v>60</v>
      </c>
      <c r="AZ200" s="37" t="s">
        <v>65</v>
      </c>
      <c r="BA200" s="37">
        <v>476</v>
      </c>
      <c r="BC200" s="37" t="s">
        <v>65</v>
      </c>
      <c r="BD200" s="39">
        <v>0.5</v>
      </c>
    </row>
    <row r="201" spans="1:57" ht="31.5" hidden="1" customHeight="1" outlineLevel="1">
      <c r="B201" s="81" t="s">
        <v>75</v>
      </c>
      <c r="C201" s="81"/>
      <c r="D201" s="81"/>
      <c r="E201" s="82"/>
      <c r="F201" s="82"/>
      <c r="G201" s="82"/>
      <c r="H201" s="82"/>
      <c r="I201" s="82"/>
      <c r="J201" s="82"/>
      <c r="K201" s="82"/>
      <c r="L201" s="83" t="str">
        <f t="shared" ref="L201:L206" si="30">IF(AH201="","",ROUND(AH201/1.1,0))</f>
        <v/>
      </c>
      <c r="M201" s="83"/>
      <c r="N201" s="83"/>
      <c r="O201" s="83"/>
      <c r="P201" s="83"/>
      <c r="Q201" s="83"/>
      <c r="R201" s="83"/>
      <c r="S201" s="14"/>
      <c r="T201" s="14"/>
      <c r="U201" s="14"/>
      <c r="V201" s="14"/>
      <c r="W201" s="14"/>
      <c r="X201" s="14"/>
      <c r="Y201" s="14"/>
      <c r="Z201" s="14"/>
      <c r="AA201" s="14"/>
      <c r="AB201" s="14"/>
      <c r="AC201" s="14"/>
      <c r="AE201" s="109" t="str">
        <f>B201</f>
        <v>　令和８年　月</v>
      </c>
      <c r="AF201" s="85"/>
      <c r="AG201" s="86"/>
      <c r="AH201" s="63"/>
      <c r="AZ201" s="37" t="s">
        <v>57</v>
      </c>
      <c r="BA201" s="37">
        <v>476</v>
      </c>
      <c r="BC201" s="37" t="s">
        <v>57</v>
      </c>
      <c r="BD201" s="37" t="s">
        <v>58</v>
      </c>
    </row>
    <row r="202" spans="1:57" ht="31.5" hidden="1" customHeight="1" outlineLevel="1">
      <c r="B202" s="81" t="s">
        <v>75</v>
      </c>
      <c r="C202" s="81"/>
      <c r="D202" s="81"/>
      <c r="E202" s="82"/>
      <c r="F202" s="82"/>
      <c r="G202" s="82"/>
      <c r="H202" s="82"/>
      <c r="I202" s="82"/>
      <c r="J202" s="82"/>
      <c r="K202" s="82"/>
      <c r="L202" s="83" t="str">
        <f t="shared" si="30"/>
        <v/>
      </c>
      <c r="M202" s="83"/>
      <c r="N202" s="83"/>
      <c r="O202" s="83"/>
      <c r="P202" s="83"/>
      <c r="Q202" s="83"/>
      <c r="R202" s="83"/>
      <c r="S202" s="14"/>
      <c r="T202" s="14"/>
      <c r="U202" s="14"/>
      <c r="V202" s="14"/>
      <c r="W202" s="14"/>
      <c r="X202" s="14"/>
      <c r="Y202" s="14"/>
      <c r="Z202" s="14"/>
      <c r="AA202" s="14"/>
      <c r="AB202" s="14"/>
      <c r="AC202" s="14"/>
      <c r="AE202" s="84" t="str">
        <f t="shared" ref="AE202:AE206" si="31">B202</f>
        <v>　令和８年　月</v>
      </c>
      <c r="AF202" s="85"/>
      <c r="AG202" s="86"/>
      <c r="AH202" s="63"/>
      <c r="AZ202" s="37" t="s">
        <v>49</v>
      </c>
      <c r="BA202" s="37">
        <v>576</v>
      </c>
      <c r="BC202" s="37" t="s">
        <v>49</v>
      </c>
      <c r="BD202" s="37" t="s">
        <v>58</v>
      </c>
    </row>
    <row r="203" spans="1:57" ht="31.5" hidden="1" customHeight="1" outlineLevel="1">
      <c r="B203" s="81" t="s">
        <v>75</v>
      </c>
      <c r="C203" s="81"/>
      <c r="D203" s="81"/>
      <c r="E203" s="82"/>
      <c r="F203" s="82"/>
      <c r="G203" s="82"/>
      <c r="H203" s="82"/>
      <c r="I203" s="82"/>
      <c r="J203" s="82"/>
      <c r="K203" s="82"/>
      <c r="L203" s="83" t="str">
        <f t="shared" si="30"/>
        <v/>
      </c>
      <c r="M203" s="83"/>
      <c r="N203" s="83"/>
      <c r="O203" s="83"/>
      <c r="P203" s="83"/>
      <c r="Q203" s="83"/>
      <c r="R203" s="83"/>
      <c r="S203" s="14"/>
      <c r="T203" s="14"/>
      <c r="U203" s="14"/>
      <c r="V203" s="14"/>
      <c r="W203" s="14"/>
      <c r="X203" s="14"/>
      <c r="Y203" s="14"/>
      <c r="Z203" s="14"/>
      <c r="AA203" s="14"/>
      <c r="AB203" s="14"/>
      <c r="AC203" s="14"/>
      <c r="AE203" s="84" t="str">
        <f t="shared" si="31"/>
        <v>　令和８年　月</v>
      </c>
      <c r="AF203" s="85"/>
      <c r="AG203" s="86"/>
      <c r="AH203" s="63"/>
    </row>
    <row r="204" spans="1:57" ht="31.5" hidden="1" customHeight="1" outlineLevel="1" thickBot="1">
      <c r="B204" s="81" t="s">
        <v>75</v>
      </c>
      <c r="C204" s="81"/>
      <c r="D204" s="81"/>
      <c r="E204" s="82"/>
      <c r="F204" s="82"/>
      <c r="G204" s="82"/>
      <c r="H204" s="82"/>
      <c r="I204" s="82"/>
      <c r="J204" s="82"/>
      <c r="K204" s="82"/>
      <c r="L204" s="83" t="str">
        <f t="shared" si="30"/>
        <v/>
      </c>
      <c r="M204" s="83"/>
      <c r="N204" s="83"/>
      <c r="O204" s="83"/>
      <c r="P204" s="83"/>
      <c r="Q204" s="83"/>
      <c r="R204" s="83"/>
      <c r="S204" s="14"/>
      <c r="T204" s="14"/>
      <c r="U204" s="14"/>
      <c r="V204" s="14"/>
      <c r="W204" s="14"/>
      <c r="X204" s="14"/>
      <c r="Y204" s="14"/>
      <c r="Z204" s="14"/>
      <c r="AA204" s="14"/>
      <c r="AB204" s="14"/>
      <c r="AC204" s="14"/>
      <c r="AE204" s="84" t="str">
        <f t="shared" si="31"/>
        <v>　令和８年　月</v>
      </c>
      <c r="AF204" s="85"/>
      <c r="AG204" s="86"/>
      <c r="AH204" s="63"/>
    </row>
    <row r="205" spans="1:57" ht="31.5" hidden="1" customHeight="1" outlineLevel="1" thickBot="1">
      <c r="B205" s="81" t="s">
        <v>75</v>
      </c>
      <c r="C205" s="81"/>
      <c r="D205" s="81"/>
      <c r="E205" s="82"/>
      <c r="F205" s="82"/>
      <c r="G205" s="82"/>
      <c r="H205" s="82"/>
      <c r="I205" s="82"/>
      <c r="J205" s="82"/>
      <c r="K205" s="82"/>
      <c r="L205" s="83" t="str">
        <f t="shared" si="30"/>
        <v/>
      </c>
      <c r="M205" s="83"/>
      <c r="N205" s="83"/>
      <c r="O205" s="83"/>
      <c r="P205" s="83"/>
      <c r="Q205" s="83"/>
      <c r="R205" s="83"/>
      <c r="S205" s="87" t="s">
        <v>62</v>
      </c>
      <c r="T205" s="88"/>
      <c r="U205" s="88"/>
      <c r="V205" s="88"/>
      <c r="W205" s="88"/>
      <c r="X205" s="88"/>
      <c r="Y205" s="88"/>
      <c r="Z205" s="88"/>
      <c r="AA205" s="88"/>
      <c r="AB205" s="88"/>
      <c r="AC205" s="89"/>
      <c r="AE205" s="84" t="str">
        <f t="shared" si="31"/>
        <v>　令和８年　月</v>
      </c>
      <c r="AF205" s="85"/>
      <c r="AG205" s="86"/>
      <c r="AH205" s="63"/>
      <c r="BC205" s="37"/>
      <c r="BD205" s="37" t="s">
        <v>66</v>
      </c>
      <c r="BE205" s="37" t="s">
        <v>70</v>
      </c>
    </row>
    <row r="206" spans="1:57" ht="31.5" hidden="1" customHeight="1" outlineLevel="1">
      <c r="B206" s="81" t="s">
        <v>75</v>
      </c>
      <c r="C206" s="81"/>
      <c r="D206" s="81"/>
      <c r="E206" s="82"/>
      <c r="F206" s="82"/>
      <c r="G206" s="82"/>
      <c r="H206" s="82"/>
      <c r="I206" s="82"/>
      <c r="J206" s="82"/>
      <c r="K206" s="82"/>
      <c r="L206" s="83" t="str">
        <f t="shared" si="30"/>
        <v/>
      </c>
      <c r="M206" s="83"/>
      <c r="N206" s="83"/>
      <c r="O206" s="83"/>
      <c r="P206" s="83"/>
      <c r="Q206" s="83"/>
      <c r="R206" s="83"/>
      <c r="S206" s="90" t="s">
        <v>45</v>
      </c>
      <c r="T206" s="90"/>
      <c r="U206" s="90"/>
      <c r="V206" s="90"/>
      <c r="W206" s="90"/>
      <c r="X206" s="90"/>
      <c r="Y206" s="90"/>
      <c r="Z206" s="90" t="s">
        <v>52</v>
      </c>
      <c r="AA206" s="91"/>
      <c r="AB206" s="91"/>
      <c r="AC206" s="91"/>
      <c r="AE206" s="84" t="str">
        <f t="shared" si="31"/>
        <v>　令和８年　月</v>
      </c>
      <c r="AF206" s="85"/>
      <c r="AG206" s="86"/>
      <c r="AH206" s="63"/>
      <c r="BC206" s="37" t="s">
        <v>64</v>
      </c>
      <c r="BD206" s="59">
        <v>1400000</v>
      </c>
      <c r="BE206" s="59">
        <v>400000</v>
      </c>
    </row>
    <row r="207" spans="1:57" ht="31.5" hidden="1" customHeight="1" outlineLevel="1" thickBot="1">
      <c r="B207" s="65" t="s">
        <v>39</v>
      </c>
      <c r="C207" s="65"/>
      <c r="D207" s="65"/>
      <c r="E207" s="66">
        <f>IF(COUNT(E201:K206)&gt;0, SUM(E201:K206), 0)</f>
        <v>0</v>
      </c>
      <c r="F207" s="66"/>
      <c r="G207" s="66"/>
      <c r="H207" s="66"/>
      <c r="I207" s="66"/>
      <c r="J207" s="66"/>
      <c r="K207" s="66"/>
      <c r="L207" s="67">
        <f>IF(COUNT(L201:R206)&gt;0, SUM(L201:R206),0)</f>
        <v>0</v>
      </c>
      <c r="M207" s="67"/>
      <c r="N207" s="67"/>
      <c r="O207" s="67"/>
      <c r="P207" s="67"/>
      <c r="Q207" s="67"/>
      <c r="R207" s="68"/>
      <c r="S207" s="69"/>
      <c r="T207" s="69"/>
      <c r="U207" s="69"/>
      <c r="V207" s="69"/>
      <c r="W207" s="69"/>
      <c r="X207" s="69"/>
      <c r="Y207" s="69"/>
      <c r="Z207" s="69"/>
      <c r="AA207" s="69"/>
      <c r="AB207" s="69"/>
      <c r="AC207" s="69"/>
      <c r="AE207" s="70" t="s">
        <v>39</v>
      </c>
      <c r="AF207" s="71"/>
      <c r="AG207" s="72"/>
      <c r="AH207" s="64" t="str">
        <f>IF(COUNT(AH201:AH206)&gt;0, SUM(AH201:AH206), "")</f>
        <v/>
      </c>
      <c r="AZ207" s="37" t="s">
        <v>63</v>
      </c>
      <c r="BC207" s="37" t="s">
        <v>65</v>
      </c>
      <c r="BD207" s="59">
        <v>3700000</v>
      </c>
      <c r="BE207" s="59">
        <v>2000000</v>
      </c>
    </row>
    <row r="208" spans="1:57" ht="31.5" hidden="1" customHeight="1" outlineLevel="1" thickTop="1">
      <c r="B208" s="73" t="s">
        <v>61</v>
      </c>
      <c r="C208" s="73"/>
      <c r="D208" s="73"/>
      <c r="E208" s="74">
        <f>IFERROR(ROUNDDOWN(MIN(E207*W198,VLOOKUP(E198,BC206:BD209,2,FALSE)-S208),0),0)</f>
        <v>0</v>
      </c>
      <c r="F208" s="74"/>
      <c r="G208" s="74"/>
      <c r="H208" s="74"/>
      <c r="I208" s="74"/>
      <c r="J208" s="74"/>
      <c r="K208" s="74"/>
      <c r="L208" s="74">
        <f>IFERROR(MIN(L207/2,VLOOKUP(E198,BC206:BE209,3,FALSE)-Z208),0)</f>
        <v>0</v>
      </c>
      <c r="M208" s="74"/>
      <c r="N208" s="74"/>
      <c r="O208" s="74"/>
      <c r="P208" s="74"/>
      <c r="Q208" s="74"/>
      <c r="R208" s="74"/>
      <c r="S208" s="75">
        <f>IF(S207="",0,MIN(IFERROR(ROUNDDOWN(S207*W198,0),0),VLOOKUP(E198,BC206:BD209,2,FALSE)))</f>
        <v>0</v>
      </c>
      <c r="T208" s="76"/>
      <c r="U208" s="76"/>
      <c r="V208" s="76"/>
      <c r="W208" s="76"/>
      <c r="X208" s="76"/>
      <c r="Y208" s="77"/>
      <c r="Z208" s="78">
        <f>IF(Z207="",0,MIN(ROUNDDOWN(Z207/2, 0),VLOOKUP(E198,BC206:BE209,3,FALSE)))</f>
        <v>0</v>
      </c>
      <c r="AA208" s="79"/>
      <c r="AB208" s="79"/>
      <c r="AC208" s="80"/>
      <c r="AE208" s="4"/>
      <c r="AF208" s="4"/>
      <c r="AG208" s="4"/>
      <c r="AH208" s="58"/>
      <c r="AZ208" s="59">
        <f>IFERROR(MAX(0, ROUNDDOWN(E207*W198, 0)), 0)</f>
        <v>0</v>
      </c>
      <c r="BC208" s="37" t="s">
        <v>57</v>
      </c>
      <c r="BD208" s="59">
        <v>3400000</v>
      </c>
      <c r="BE208" s="59"/>
    </row>
    <row r="209" spans="1:57" ht="31.5" hidden="1" customHeight="1" outlineLevel="1">
      <c r="L209" s="6" t="s">
        <v>53</v>
      </c>
      <c r="BC209" s="37" t="s">
        <v>49</v>
      </c>
      <c r="BD209" s="59">
        <v>400000</v>
      </c>
      <c r="BE209" s="59"/>
    </row>
    <row r="210" spans="1:57" ht="21" hidden="1" customHeight="1" outlineLevel="1" thickBot="1">
      <c r="L210" s="6"/>
    </row>
    <row r="211" spans="1:57" ht="31.5" hidden="1" customHeight="1" outlineLevel="1" thickBot="1">
      <c r="A211" s="4"/>
      <c r="B211" s="92" t="s">
        <v>56</v>
      </c>
      <c r="C211" s="93"/>
      <c r="D211" s="93"/>
      <c r="E211" s="94"/>
      <c r="F211" s="94"/>
      <c r="G211" s="94"/>
      <c r="H211" s="94"/>
      <c r="I211" s="94"/>
      <c r="J211" s="94"/>
      <c r="K211" s="94"/>
      <c r="L211" s="94"/>
      <c r="M211" s="94"/>
      <c r="N211" s="94"/>
      <c r="O211" s="94"/>
      <c r="P211" s="94"/>
      <c r="Q211" s="94"/>
      <c r="R211" s="95"/>
      <c r="S211" s="4"/>
      <c r="T211" s="4"/>
      <c r="U211" s="4"/>
      <c r="V211" s="60" t="s">
        <v>43</v>
      </c>
      <c r="W211" s="96" t="str">
        <f>IF(E211=AZ212,BA212,IF(E211=AZ213,BA213,IF(E211=AZ214,BA214,IF(E211=AZ215,BA215,""))))</f>
        <v/>
      </c>
      <c r="X211" s="97"/>
      <c r="Y211" s="4"/>
      <c r="Z211" s="4"/>
      <c r="AA211" s="4"/>
      <c r="AB211" s="14"/>
      <c r="AC211" s="14"/>
      <c r="AZ211" s="37"/>
      <c r="BA211" s="37" t="s">
        <v>50</v>
      </c>
      <c r="BC211" s="37"/>
      <c r="BD211" s="37" t="s">
        <v>51</v>
      </c>
    </row>
    <row r="212" spans="1:57" ht="31.5" hidden="1" customHeight="1" outlineLevel="1" thickBot="1">
      <c r="A212" s="4"/>
      <c r="B212" s="98" t="s">
        <v>74</v>
      </c>
      <c r="C212" s="99"/>
      <c r="D212" s="99"/>
      <c r="E212" s="100"/>
      <c r="F212" s="100"/>
      <c r="G212" s="100"/>
      <c r="H212" s="100"/>
      <c r="I212" s="100"/>
      <c r="J212" s="100"/>
      <c r="K212" s="100"/>
      <c r="L212" s="100"/>
      <c r="M212" s="100"/>
      <c r="N212" s="100"/>
      <c r="O212" s="100"/>
      <c r="P212" s="100"/>
      <c r="Q212" s="100"/>
      <c r="R212" s="101"/>
      <c r="S212" s="14"/>
      <c r="T212" s="14"/>
      <c r="U212" s="14"/>
      <c r="V212" s="61" t="s">
        <v>73</v>
      </c>
      <c r="W212" s="102" t="str">
        <f>IF(E211=AZ212,BD212,IF(E211=AZ213,BD213,IF(E211=AZ214,BD214,IF(E211=AZ215,BD215,""))))</f>
        <v/>
      </c>
      <c r="X212" s="103"/>
      <c r="Y212" s="14"/>
      <c r="Z212" s="14"/>
      <c r="AA212" s="14"/>
      <c r="AB212" s="14"/>
      <c r="AC212" s="14"/>
      <c r="AE212" s="104" t="s">
        <v>59</v>
      </c>
      <c r="AF212" s="105"/>
      <c r="AG212" s="106"/>
      <c r="AH212" s="62" t="str">
        <f>IF(E212="","",E212)</f>
        <v/>
      </c>
      <c r="AZ212" s="37" t="s">
        <v>64</v>
      </c>
      <c r="BA212" s="37">
        <v>476</v>
      </c>
      <c r="BC212" s="37" t="s">
        <v>64</v>
      </c>
      <c r="BD212" s="39">
        <v>0.5</v>
      </c>
    </row>
    <row r="213" spans="1:57" ht="31.5" hidden="1" customHeight="1" outlineLevel="1">
      <c r="B213" s="107" t="s">
        <v>41</v>
      </c>
      <c r="C213" s="107"/>
      <c r="D213" s="107"/>
      <c r="E213" s="90" t="s">
        <v>45</v>
      </c>
      <c r="F213" s="90"/>
      <c r="G213" s="90"/>
      <c r="H213" s="90"/>
      <c r="I213" s="90"/>
      <c r="J213" s="90"/>
      <c r="K213" s="90"/>
      <c r="L213" s="90" t="s">
        <v>52</v>
      </c>
      <c r="M213" s="90"/>
      <c r="N213" s="90"/>
      <c r="O213" s="90"/>
      <c r="P213" s="90"/>
      <c r="Q213" s="90"/>
      <c r="R213" s="90"/>
      <c r="S213" s="14"/>
      <c r="T213" s="14"/>
      <c r="U213" s="14"/>
      <c r="V213" s="14"/>
      <c r="W213" s="14"/>
      <c r="X213" s="14"/>
      <c r="Y213" s="14"/>
      <c r="Z213" s="14"/>
      <c r="AA213" s="14"/>
      <c r="AB213" s="14"/>
      <c r="AC213" s="14"/>
      <c r="AE213" s="108" t="s">
        <v>41</v>
      </c>
      <c r="AF213" s="91"/>
      <c r="AG213" s="91"/>
      <c r="AH213" s="54" t="s">
        <v>60</v>
      </c>
      <c r="AZ213" s="37" t="s">
        <v>65</v>
      </c>
      <c r="BA213" s="37">
        <v>476</v>
      </c>
      <c r="BC213" s="37" t="s">
        <v>65</v>
      </c>
      <c r="BD213" s="39">
        <v>0.5</v>
      </c>
    </row>
    <row r="214" spans="1:57" ht="31.5" hidden="1" customHeight="1" outlineLevel="1">
      <c r="B214" s="81" t="s">
        <v>75</v>
      </c>
      <c r="C214" s="81"/>
      <c r="D214" s="81"/>
      <c r="E214" s="82"/>
      <c r="F214" s="82"/>
      <c r="G214" s="82"/>
      <c r="H214" s="82"/>
      <c r="I214" s="82"/>
      <c r="J214" s="82"/>
      <c r="K214" s="82"/>
      <c r="L214" s="83" t="str">
        <f t="shared" ref="L214:L219" si="32">IF(AH214="","",ROUND(AH214/1.1,0))</f>
        <v/>
      </c>
      <c r="M214" s="83"/>
      <c r="N214" s="83"/>
      <c r="O214" s="83"/>
      <c r="P214" s="83"/>
      <c r="Q214" s="83"/>
      <c r="R214" s="83"/>
      <c r="S214" s="14"/>
      <c r="T214" s="14"/>
      <c r="U214" s="14"/>
      <c r="V214" s="14"/>
      <c r="W214" s="14"/>
      <c r="X214" s="14"/>
      <c r="Y214" s="14"/>
      <c r="Z214" s="14"/>
      <c r="AA214" s="14"/>
      <c r="AB214" s="14"/>
      <c r="AC214" s="14"/>
      <c r="AE214" s="109" t="str">
        <f>B214</f>
        <v>　令和８年　月</v>
      </c>
      <c r="AF214" s="85"/>
      <c r="AG214" s="86"/>
      <c r="AH214" s="63"/>
      <c r="AZ214" s="37" t="s">
        <v>57</v>
      </c>
      <c r="BA214" s="37">
        <v>476</v>
      </c>
      <c r="BC214" s="37" t="s">
        <v>57</v>
      </c>
      <c r="BD214" s="37" t="s">
        <v>58</v>
      </c>
    </row>
    <row r="215" spans="1:57" ht="31.5" hidden="1" customHeight="1" outlineLevel="1">
      <c r="B215" s="81" t="s">
        <v>75</v>
      </c>
      <c r="C215" s="81"/>
      <c r="D215" s="81"/>
      <c r="E215" s="82"/>
      <c r="F215" s="82"/>
      <c r="G215" s="82"/>
      <c r="H215" s="82"/>
      <c r="I215" s="82"/>
      <c r="J215" s="82"/>
      <c r="K215" s="82"/>
      <c r="L215" s="83" t="str">
        <f t="shared" si="32"/>
        <v/>
      </c>
      <c r="M215" s="83"/>
      <c r="N215" s="83"/>
      <c r="O215" s="83"/>
      <c r="P215" s="83"/>
      <c r="Q215" s="83"/>
      <c r="R215" s="83"/>
      <c r="S215" s="14"/>
      <c r="T215" s="14"/>
      <c r="U215" s="14"/>
      <c r="V215" s="14"/>
      <c r="W215" s="14"/>
      <c r="X215" s="14"/>
      <c r="Y215" s="14"/>
      <c r="Z215" s="14"/>
      <c r="AA215" s="14"/>
      <c r="AB215" s="14"/>
      <c r="AC215" s="14"/>
      <c r="AE215" s="84" t="str">
        <f t="shared" ref="AE215:AE219" si="33">B215</f>
        <v>　令和８年　月</v>
      </c>
      <c r="AF215" s="85"/>
      <c r="AG215" s="86"/>
      <c r="AH215" s="63"/>
      <c r="AZ215" s="37" t="s">
        <v>49</v>
      </c>
      <c r="BA215" s="37">
        <v>576</v>
      </c>
      <c r="BC215" s="37" t="s">
        <v>49</v>
      </c>
      <c r="BD215" s="37" t="s">
        <v>58</v>
      </c>
    </row>
    <row r="216" spans="1:57" ht="31.5" hidden="1" customHeight="1" outlineLevel="1">
      <c r="B216" s="81" t="s">
        <v>75</v>
      </c>
      <c r="C216" s="81"/>
      <c r="D216" s="81"/>
      <c r="E216" s="82"/>
      <c r="F216" s="82"/>
      <c r="G216" s="82"/>
      <c r="H216" s="82"/>
      <c r="I216" s="82"/>
      <c r="J216" s="82"/>
      <c r="K216" s="82"/>
      <c r="L216" s="83" t="str">
        <f t="shared" si="32"/>
        <v/>
      </c>
      <c r="M216" s="83"/>
      <c r="N216" s="83"/>
      <c r="O216" s="83"/>
      <c r="P216" s="83"/>
      <c r="Q216" s="83"/>
      <c r="R216" s="83"/>
      <c r="S216" s="14"/>
      <c r="T216" s="14"/>
      <c r="U216" s="14"/>
      <c r="V216" s="14"/>
      <c r="W216" s="14"/>
      <c r="X216" s="14"/>
      <c r="Y216" s="14"/>
      <c r="Z216" s="14"/>
      <c r="AA216" s="14"/>
      <c r="AB216" s="14"/>
      <c r="AC216" s="14"/>
      <c r="AE216" s="84" t="str">
        <f t="shared" si="33"/>
        <v>　令和８年　月</v>
      </c>
      <c r="AF216" s="85"/>
      <c r="AG216" s="86"/>
      <c r="AH216" s="63"/>
    </row>
    <row r="217" spans="1:57" ht="31.5" hidden="1" customHeight="1" outlineLevel="1" thickBot="1">
      <c r="B217" s="81" t="s">
        <v>75</v>
      </c>
      <c r="C217" s="81"/>
      <c r="D217" s="81"/>
      <c r="E217" s="82"/>
      <c r="F217" s="82"/>
      <c r="G217" s="82"/>
      <c r="H217" s="82"/>
      <c r="I217" s="82"/>
      <c r="J217" s="82"/>
      <c r="K217" s="82"/>
      <c r="L217" s="83" t="str">
        <f t="shared" si="32"/>
        <v/>
      </c>
      <c r="M217" s="83"/>
      <c r="N217" s="83"/>
      <c r="O217" s="83"/>
      <c r="P217" s="83"/>
      <c r="Q217" s="83"/>
      <c r="R217" s="83"/>
      <c r="S217" s="14"/>
      <c r="T217" s="14"/>
      <c r="U217" s="14"/>
      <c r="V217" s="14"/>
      <c r="W217" s="14"/>
      <c r="X217" s="14"/>
      <c r="Y217" s="14"/>
      <c r="Z217" s="14"/>
      <c r="AA217" s="14"/>
      <c r="AB217" s="14"/>
      <c r="AC217" s="14"/>
      <c r="AE217" s="84" t="str">
        <f t="shared" si="33"/>
        <v>　令和８年　月</v>
      </c>
      <c r="AF217" s="85"/>
      <c r="AG217" s="86"/>
      <c r="AH217" s="63"/>
    </row>
    <row r="218" spans="1:57" ht="31.5" hidden="1" customHeight="1" outlineLevel="1" thickBot="1">
      <c r="B218" s="81" t="s">
        <v>75</v>
      </c>
      <c r="C218" s="81"/>
      <c r="D218" s="81"/>
      <c r="E218" s="82"/>
      <c r="F218" s="82"/>
      <c r="G218" s="82"/>
      <c r="H218" s="82"/>
      <c r="I218" s="82"/>
      <c r="J218" s="82"/>
      <c r="K218" s="82"/>
      <c r="L218" s="83" t="str">
        <f t="shared" si="32"/>
        <v/>
      </c>
      <c r="M218" s="83"/>
      <c r="N218" s="83"/>
      <c r="O218" s="83"/>
      <c r="P218" s="83"/>
      <c r="Q218" s="83"/>
      <c r="R218" s="83"/>
      <c r="S218" s="87" t="s">
        <v>62</v>
      </c>
      <c r="T218" s="88"/>
      <c r="U218" s="88"/>
      <c r="V218" s="88"/>
      <c r="W218" s="88"/>
      <c r="X218" s="88"/>
      <c r="Y218" s="88"/>
      <c r="Z218" s="88"/>
      <c r="AA218" s="88"/>
      <c r="AB218" s="88"/>
      <c r="AC218" s="89"/>
      <c r="AE218" s="84" t="str">
        <f t="shared" si="33"/>
        <v>　令和８年　月</v>
      </c>
      <c r="AF218" s="85"/>
      <c r="AG218" s="86"/>
      <c r="AH218" s="63"/>
      <c r="BC218" s="37"/>
      <c r="BD218" s="37" t="s">
        <v>66</v>
      </c>
      <c r="BE218" s="37" t="s">
        <v>70</v>
      </c>
    </row>
    <row r="219" spans="1:57" ht="31.5" hidden="1" customHeight="1" outlineLevel="1">
      <c r="B219" s="81" t="s">
        <v>75</v>
      </c>
      <c r="C219" s="81"/>
      <c r="D219" s="81"/>
      <c r="E219" s="82"/>
      <c r="F219" s="82"/>
      <c r="G219" s="82"/>
      <c r="H219" s="82"/>
      <c r="I219" s="82"/>
      <c r="J219" s="82"/>
      <c r="K219" s="82"/>
      <c r="L219" s="83" t="str">
        <f t="shared" si="32"/>
        <v/>
      </c>
      <c r="M219" s="83"/>
      <c r="N219" s="83"/>
      <c r="O219" s="83"/>
      <c r="P219" s="83"/>
      <c r="Q219" s="83"/>
      <c r="R219" s="83"/>
      <c r="S219" s="90" t="s">
        <v>45</v>
      </c>
      <c r="T219" s="90"/>
      <c r="U219" s="90"/>
      <c r="V219" s="90"/>
      <c r="W219" s="90"/>
      <c r="X219" s="90"/>
      <c r="Y219" s="90"/>
      <c r="Z219" s="90" t="s">
        <v>52</v>
      </c>
      <c r="AA219" s="91"/>
      <c r="AB219" s="91"/>
      <c r="AC219" s="91"/>
      <c r="AE219" s="84" t="str">
        <f t="shared" si="33"/>
        <v>　令和８年　月</v>
      </c>
      <c r="AF219" s="85"/>
      <c r="AG219" s="86"/>
      <c r="AH219" s="63"/>
      <c r="BC219" s="37" t="s">
        <v>64</v>
      </c>
      <c r="BD219" s="59">
        <v>1400000</v>
      </c>
      <c r="BE219" s="59">
        <v>400000</v>
      </c>
    </row>
    <row r="220" spans="1:57" ht="31.5" hidden="1" customHeight="1" outlineLevel="1" thickBot="1">
      <c r="B220" s="65" t="s">
        <v>39</v>
      </c>
      <c r="C220" s="65"/>
      <c r="D220" s="65"/>
      <c r="E220" s="66">
        <f>IF(COUNT(E214:K219)&gt;0, SUM(E214:K219), 0)</f>
        <v>0</v>
      </c>
      <c r="F220" s="66"/>
      <c r="G220" s="66"/>
      <c r="H220" s="66"/>
      <c r="I220" s="66"/>
      <c r="J220" s="66"/>
      <c r="K220" s="66"/>
      <c r="L220" s="67">
        <f>IF(COUNT(L214:R219)&gt;0, SUM(L214:R219),0)</f>
        <v>0</v>
      </c>
      <c r="M220" s="67"/>
      <c r="N220" s="67"/>
      <c r="O220" s="67"/>
      <c r="P220" s="67"/>
      <c r="Q220" s="67"/>
      <c r="R220" s="68"/>
      <c r="S220" s="69"/>
      <c r="T220" s="69"/>
      <c r="U220" s="69"/>
      <c r="V220" s="69"/>
      <c r="W220" s="69"/>
      <c r="X220" s="69"/>
      <c r="Y220" s="69"/>
      <c r="Z220" s="69"/>
      <c r="AA220" s="69"/>
      <c r="AB220" s="69"/>
      <c r="AC220" s="69"/>
      <c r="AE220" s="70" t="s">
        <v>39</v>
      </c>
      <c r="AF220" s="71"/>
      <c r="AG220" s="72"/>
      <c r="AH220" s="64" t="str">
        <f>IF(COUNT(AH214:AH219)&gt;0, SUM(AH214:AH219), "")</f>
        <v/>
      </c>
      <c r="AZ220" s="37" t="s">
        <v>63</v>
      </c>
      <c r="BC220" s="37" t="s">
        <v>65</v>
      </c>
      <c r="BD220" s="59">
        <v>3700000</v>
      </c>
      <c r="BE220" s="59">
        <v>2000000</v>
      </c>
    </row>
    <row r="221" spans="1:57" ht="31.5" hidden="1" customHeight="1" outlineLevel="1" thickTop="1">
      <c r="B221" s="73" t="s">
        <v>61</v>
      </c>
      <c r="C221" s="73"/>
      <c r="D221" s="73"/>
      <c r="E221" s="74">
        <f>IFERROR(ROUNDDOWN(MIN(E220*W211,VLOOKUP(E211,BC219:BD222,2,FALSE)-S221),0),0)</f>
        <v>0</v>
      </c>
      <c r="F221" s="74"/>
      <c r="G221" s="74"/>
      <c r="H221" s="74"/>
      <c r="I221" s="74"/>
      <c r="J221" s="74"/>
      <c r="K221" s="74"/>
      <c r="L221" s="74">
        <f>IFERROR(MIN(L220/2,VLOOKUP(E211,BC219:BE222,3,FALSE)-Z221),0)</f>
        <v>0</v>
      </c>
      <c r="M221" s="74"/>
      <c r="N221" s="74"/>
      <c r="O221" s="74"/>
      <c r="P221" s="74"/>
      <c r="Q221" s="74"/>
      <c r="R221" s="74"/>
      <c r="S221" s="75">
        <f>IF(S220="",0,MIN(IFERROR(ROUNDDOWN(S220*W211,0),0),VLOOKUP(E211,BC219:BD222,2,FALSE)))</f>
        <v>0</v>
      </c>
      <c r="T221" s="76"/>
      <c r="U221" s="76"/>
      <c r="V221" s="76"/>
      <c r="W221" s="76"/>
      <c r="X221" s="76"/>
      <c r="Y221" s="77"/>
      <c r="Z221" s="78">
        <f>IF(Z220="",0,MIN(ROUNDDOWN(Z220/2, 0),VLOOKUP(E211,BC219:BE222,3,FALSE)))</f>
        <v>0</v>
      </c>
      <c r="AA221" s="79"/>
      <c r="AB221" s="79"/>
      <c r="AC221" s="80"/>
      <c r="AE221" s="4"/>
      <c r="AF221" s="4"/>
      <c r="AG221" s="4"/>
      <c r="AH221" s="58"/>
      <c r="AZ221" s="59">
        <f>IFERROR(MAX(0, ROUNDDOWN(E220*W211, 0)), 0)</f>
        <v>0</v>
      </c>
      <c r="BC221" s="37" t="s">
        <v>57</v>
      </c>
      <c r="BD221" s="59">
        <v>3400000</v>
      </c>
      <c r="BE221" s="59"/>
    </row>
    <row r="222" spans="1:57" ht="31.5" hidden="1" customHeight="1" outlineLevel="1">
      <c r="L222" s="6" t="s">
        <v>53</v>
      </c>
      <c r="BC222" s="37" t="s">
        <v>49</v>
      </c>
      <c r="BD222" s="59">
        <v>400000</v>
      </c>
      <c r="BE222" s="59"/>
    </row>
    <row r="223" spans="1:57" ht="21" hidden="1" customHeight="1" outlineLevel="1" thickBot="1">
      <c r="L223" s="6"/>
    </row>
    <row r="224" spans="1:57" ht="31.5" hidden="1" customHeight="1" outlineLevel="1" thickBot="1">
      <c r="A224" s="4"/>
      <c r="B224" s="92" t="s">
        <v>56</v>
      </c>
      <c r="C224" s="93"/>
      <c r="D224" s="93"/>
      <c r="E224" s="94"/>
      <c r="F224" s="94"/>
      <c r="G224" s="94"/>
      <c r="H224" s="94"/>
      <c r="I224" s="94"/>
      <c r="J224" s="94"/>
      <c r="K224" s="94"/>
      <c r="L224" s="94"/>
      <c r="M224" s="94"/>
      <c r="N224" s="94"/>
      <c r="O224" s="94"/>
      <c r="P224" s="94"/>
      <c r="Q224" s="94"/>
      <c r="R224" s="95"/>
      <c r="S224" s="4"/>
      <c r="T224" s="4"/>
      <c r="U224" s="4"/>
      <c r="V224" s="60" t="s">
        <v>43</v>
      </c>
      <c r="W224" s="96" t="str">
        <f>IF(E224=AZ225,BA225,IF(E224=AZ226,BA226,IF(E224=AZ227,BA227,IF(E224=AZ228,BA228,""))))</f>
        <v/>
      </c>
      <c r="X224" s="97"/>
      <c r="Y224" s="4"/>
      <c r="Z224" s="4"/>
      <c r="AA224" s="4"/>
      <c r="AB224" s="14"/>
      <c r="AC224" s="14"/>
      <c r="AZ224" s="37"/>
      <c r="BA224" s="37" t="s">
        <v>50</v>
      </c>
      <c r="BC224" s="37"/>
      <c r="BD224" s="37" t="s">
        <v>51</v>
      </c>
    </row>
    <row r="225" spans="1:57" ht="31.5" hidden="1" customHeight="1" outlineLevel="1" thickBot="1">
      <c r="A225" s="4"/>
      <c r="B225" s="98" t="s">
        <v>74</v>
      </c>
      <c r="C225" s="99"/>
      <c r="D225" s="99"/>
      <c r="E225" s="100"/>
      <c r="F225" s="100"/>
      <c r="G225" s="100"/>
      <c r="H225" s="100"/>
      <c r="I225" s="100"/>
      <c r="J225" s="100"/>
      <c r="K225" s="100"/>
      <c r="L225" s="100"/>
      <c r="M225" s="100"/>
      <c r="N225" s="100"/>
      <c r="O225" s="100"/>
      <c r="P225" s="100"/>
      <c r="Q225" s="100"/>
      <c r="R225" s="101"/>
      <c r="S225" s="14"/>
      <c r="T225" s="14"/>
      <c r="U225" s="14"/>
      <c r="V225" s="61" t="s">
        <v>73</v>
      </c>
      <c r="W225" s="102" t="str">
        <f>IF(E224=AZ225,BD225,IF(E224=AZ226,BD226,IF(E224=AZ227,BD227,IF(E224=AZ228,BD228,""))))</f>
        <v/>
      </c>
      <c r="X225" s="103"/>
      <c r="Y225" s="14"/>
      <c r="Z225" s="14"/>
      <c r="AA225" s="14"/>
      <c r="AB225" s="14"/>
      <c r="AC225" s="14"/>
      <c r="AE225" s="104" t="s">
        <v>59</v>
      </c>
      <c r="AF225" s="105"/>
      <c r="AG225" s="106"/>
      <c r="AH225" s="62" t="str">
        <f>IF(E225="","",E225)</f>
        <v/>
      </c>
      <c r="AZ225" s="37" t="s">
        <v>64</v>
      </c>
      <c r="BA225" s="37">
        <v>476</v>
      </c>
      <c r="BC225" s="37" t="s">
        <v>64</v>
      </c>
      <c r="BD225" s="39">
        <v>0.5</v>
      </c>
    </row>
    <row r="226" spans="1:57" ht="31.5" hidden="1" customHeight="1" outlineLevel="1">
      <c r="B226" s="107" t="s">
        <v>41</v>
      </c>
      <c r="C226" s="107"/>
      <c r="D226" s="107"/>
      <c r="E226" s="90" t="s">
        <v>45</v>
      </c>
      <c r="F226" s="90"/>
      <c r="G226" s="90"/>
      <c r="H226" s="90"/>
      <c r="I226" s="90"/>
      <c r="J226" s="90"/>
      <c r="K226" s="90"/>
      <c r="L226" s="90" t="s">
        <v>52</v>
      </c>
      <c r="M226" s="90"/>
      <c r="N226" s="90"/>
      <c r="O226" s="90"/>
      <c r="P226" s="90"/>
      <c r="Q226" s="90"/>
      <c r="R226" s="90"/>
      <c r="S226" s="14"/>
      <c r="T226" s="14"/>
      <c r="U226" s="14"/>
      <c r="V226" s="14"/>
      <c r="W226" s="14"/>
      <c r="X226" s="14"/>
      <c r="Y226" s="14"/>
      <c r="Z226" s="14"/>
      <c r="AA226" s="14"/>
      <c r="AB226" s="14"/>
      <c r="AC226" s="14"/>
      <c r="AE226" s="108" t="s">
        <v>41</v>
      </c>
      <c r="AF226" s="91"/>
      <c r="AG226" s="91"/>
      <c r="AH226" s="54" t="s">
        <v>60</v>
      </c>
      <c r="AZ226" s="37" t="s">
        <v>65</v>
      </c>
      <c r="BA226" s="37">
        <v>476</v>
      </c>
      <c r="BC226" s="37" t="s">
        <v>65</v>
      </c>
      <c r="BD226" s="39">
        <v>0.5</v>
      </c>
    </row>
    <row r="227" spans="1:57" ht="31.5" hidden="1" customHeight="1" outlineLevel="1">
      <c r="B227" s="81" t="s">
        <v>75</v>
      </c>
      <c r="C227" s="81"/>
      <c r="D227" s="81"/>
      <c r="E227" s="82"/>
      <c r="F227" s="82"/>
      <c r="G227" s="82"/>
      <c r="H227" s="82"/>
      <c r="I227" s="82"/>
      <c r="J227" s="82"/>
      <c r="K227" s="82"/>
      <c r="L227" s="83" t="str">
        <f t="shared" ref="L227:L232" si="34">IF(AH227="","",ROUND(AH227/1.1,0))</f>
        <v/>
      </c>
      <c r="M227" s="83"/>
      <c r="N227" s="83"/>
      <c r="O227" s="83"/>
      <c r="P227" s="83"/>
      <c r="Q227" s="83"/>
      <c r="R227" s="83"/>
      <c r="S227" s="14"/>
      <c r="T227" s="14"/>
      <c r="U227" s="14"/>
      <c r="V227" s="14"/>
      <c r="W227" s="14"/>
      <c r="X227" s="14"/>
      <c r="Y227" s="14"/>
      <c r="Z227" s="14"/>
      <c r="AA227" s="14"/>
      <c r="AB227" s="14"/>
      <c r="AC227" s="14"/>
      <c r="AE227" s="109" t="str">
        <f>B227</f>
        <v>　令和８年　月</v>
      </c>
      <c r="AF227" s="85"/>
      <c r="AG227" s="86"/>
      <c r="AH227" s="63"/>
      <c r="AZ227" s="37" t="s">
        <v>57</v>
      </c>
      <c r="BA227" s="37">
        <v>476</v>
      </c>
      <c r="BC227" s="37" t="s">
        <v>57</v>
      </c>
      <c r="BD227" s="37" t="s">
        <v>58</v>
      </c>
    </row>
    <row r="228" spans="1:57" ht="31.5" hidden="1" customHeight="1" outlineLevel="1">
      <c r="B228" s="81" t="s">
        <v>75</v>
      </c>
      <c r="C228" s="81"/>
      <c r="D228" s="81"/>
      <c r="E228" s="82"/>
      <c r="F228" s="82"/>
      <c r="G228" s="82"/>
      <c r="H228" s="82"/>
      <c r="I228" s="82"/>
      <c r="J228" s="82"/>
      <c r="K228" s="82"/>
      <c r="L228" s="83" t="str">
        <f t="shared" si="34"/>
        <v/>
      </c>
      <c r="M228" s="83"/>
      <c r="N228" s="83"/>
      <c r="O228" s="83"/>
      <c r="P228" s="83"/>
      <c r="Q228" s="83"/>
      <c r="R228" s="83"/>
      <c r="S228" s="14"/>
      <c r="T228" s="14"/>
      <c r="U228" s="14"/>
      <c r="V228" s="14"/>
      <c r="W228" s="14"/>
      <c r="X228" s="14"/>
      <c r="Y228" s="14"/>
      <c r="Z228" s="14"/>
      <c r="AA228" s="14"/>
      <c r="AB228" s="14"/>
      <c r="AC228" s="14"/>
      <c r="AE228" s="84" t="str">
        <f t="shared" ref="AE228:AE232" si="35">B228</f>
        <v>　令和８年　月</v>
      </c>
      <c r="AF228" s="85"/>
      <c r="AG228" s="86"/>
      <c r="AH228" s="63"/>
      <c r="AZ228" s="37" t="s">
        <v>49</v>
      </c>
      <c r="BA228" s="37">
        <v>576</v>
      </c>
      <c r="BC228" s="37" t="s">
        <v>49</v>
      </c>
      <c r="BD228" s="37" t="s">
        <v>58</v>
      </c>
    </row>
    <row r="229" spans="1:57" ht="31.5" hidden="1" customHeight="1" outlineLevel="1">
      <c r="B229" s="81" t="s">
        <v>75</v>
      </c>
      <c r="C229" s="81"/>
      <c r="D229" s="81"/>
      <c r="E229" s="82"/>
      <c r="F229" s="82"/>
      <c r="G229" s="82"/>
      <c r="H229" s="82"/>
      <c r="I229" s="82"/>
      <c r="J229" s="82"/>
      <c r="K229" s="82"/>
      <c r="L229" s="83" t="str">
        <f t="shared" si="34"/>
        <v/>
      </c>
      <c r="M229" s="83"/>
      <c r="N229" s="83"/>
      <c r="O229" s="83"/>
      <c r="P229" s="83"/>
      <c r="Q229" s="83"/>
      <c r="R229" s="83"/>
      <c r="S229" s="14"/>
      <c r="T229" s="14"/>
      <c r="U229" s="14"/>
      <c r="V229" s="14"/>
      <c r="W229" s="14"/>
      <c r="X229" s="14"/>
      <c r="Y229" s="14"/>
      <c r="Z229" s="14"/>
      <c r="AA229" s="14"/>
      <c r="AB229" s="14"/>
      <c r="AC229" s="14"/>
      <c r="AE229" s="84" t="str">
        <f t="shared" si="35"/>
        <v>　令和８年　月</v>
      </c>
      <c r="AF229" s="85"/>
      <c r="AG229" s="86"/>
      <c r="AH229" s="63"/>
    </row>
    <row r="230" spans="1:57" ht="31.5" hidden="1" customHeight="1" outlineLevel="1" thickBot="1">
      <c r="B230" s="81" t="s">
        <v>75</v>
      </c>
      <c r="C230" s="81"/>
      <c r="D230" s="81"/>
      <c r="E230" s="82"/>
      <c r="F230" s="82"/>
      <c r="G230" s="82"/>
      <c r="H230" s="82"/>
      <c r="I230" s="82"/>
      <c r="J230" s="82"/>
      <c r="K230" s="82"/>
      <c r="L230" s="83" t="str">
        <f t="shared" si="34"/>
        <v/>
      </c>
      <c r="M230" s="83"/>
      <c r="N230" s="83"/>
      <c r="O230" s="83"/>
      <c r="P230" s="83"/>
      <c r="Q230" s="83"/>
      <c r="R230" s="83"/>
      <c r="S230" s="14"/>
      <c r="T230" s="14"/>
      <c r="U230" s="14"/>
      <c r="V230" s="14"/>
      <c r="W230" s="14"/>
      <c r="X230" s="14"/>
      <c r="Y230" s="14"/>
      <c r="Z230" s="14"/>
      <c r="AA230" s="14"/>
      <c r="AB230" s="14"/>
      <c r="AC230" s="14"/>
      <c r="AE230" s="84" t="str">
        <f t="shared" si="35"/>
        <v>　令和８年　月</v>
      </c>
      <c r="AF230" s="85"/>
      <c r="AG230" s="86"/>
      <c r="AH230" s="63"/>
    </row>
    <row r="231" spans="1:57" ht="31.5" hidden="1" customHeight="1" outlineLevel="1" thickBot="1">
      <c r="B231" s="81" t="s">
        <v>75</v>
      </c>
      <c r="C231" s="81"/>
      <c r="D231" s="81"/>
      <c r="E231" s="82"/>
      <c r="F231" s="82"/>
      <c r="G231" s="82"/>
      <c r="H231" s="82"/>
      <c r="I231" s="82"/>
      <c r="J231" s="82"/>
      <c r="K231" s="82"/>
      <c r="L231" s="83" t="str">
        <f t="shared" si="34"/>
        <v/>
      </c>
      <c r="M231" s="83"/>
      <c r="N231" s="83"/>
      <c r="O231" s="83"/>
      <c r="P231" s="83"/>
      <c r="Q231" s="83"/>
      <c r="R231" s="83"/>
      <c r="S231" s="87" t="s">
        <v>62</v>
      </c>
      <c r="T231" s="88"/>
      <c r="U231" s="88"/>
      <c r="V231" s="88"/>
      <c r="W231" s="88"/>
      <c r="X231" s="88"/>
      <c r="Y231" s="88"/>
      <c r="Z231" s="88"/>
      <c r="AA231" s="88"/>
      <c r="AB231" s="88"/>
      <c r="AC231" s="89"/>
      <c r="AE231" s="84" t="str">
        <f t="shared" si="35"/>
        <v>　令和８年　月</v>
      </c>
      <c r="AF231" s="85"/>
      <c r="AG231" s="86"/>
      <c r="AH231" s="63"/>
      <c r="BC231" s="37"/>
      <c r="BD231" s="37" t="s">
        <v>66</v>
      </c>
      <c r="BE231" s="37" t="s">
        <v>70</v>
      </c>
    </row>
    <row r="232" spans="1:57" ht="31.5" hidden="1" customHeight="1" outlineLevel="1">
      <c r="B232" s="81" t="s">
        <v>75</v>
      </c>
      <c r="C232" s="81"/>
      <c r="D232" s="81"/>
      <c r="E232" s="82"/>
      <c r="F232" s="82"/>
      <c r="G232" s="82"/>
      <c r="H232" s="82"/>
      <c r="I232" s="82"/>
      <c r="J232" s="82"/>
      <c r="K232" s="82"/>
      <c r="L232" s="83" t="str">
        <f t="shared" si="34"/>
        <v/>
      </c>
      <c r="M232" s="83"/>
      <c r="N232" s="83"/>
      <c r="O232" s="83"/>
      <c r="P232" s="83"/>
      <c r="Q232" s="83"/>
      <c r="R232" s="83"/>
      <c r="S232" s="90" t="s">
        <v>45</v>
      </c>
      <c r="T232" s="90"/>
      <c r="U232" s="90"/>
      <c r="V232" s="90"/>
      <c r="W232" s="90"/>
      <c r="X232" s="90"/>
      <c r="Y232" s="90"/>
      <c r="Z232" s="90" t="s">
        <v>52</v>
      </c>
      <c r="AA232" s="91"/>
      <c r="AB232" s="91"/>
      <c r="AC232" s="91"/>
      <c r="AE232" s="84" t="str">
        <f t="shared" si="35"/>
        <v>　令和８年　月</v>
      </c>
      <c r="AF232" s="85"/>
      <c r="AG232" s="86"/>
      <c r="AH232" s="63"/>
      <c r="BC232" s="37" t="s">
        <v>64</v>
      </c>
      <c r="BD232" s="59">
        <v>1400000</v>
      </c>
      <c r="BE232" s="59">
        <v>400000</v>
      </c>
    </row>
    <row r="233" spans="1:57" ht="31.5" hidden="1" customHeight="1" outlineLevel="1" thickBot="1">
      <c r="B233" s="65" t="s">
        <v>39</v>
      </c>
      <c r="C233" s="65"/>
      <c r="D233" s="65"/>
      <c r="E233" s="66">
        <f>IF(COUNT(E227:K232)&gt;0, SUM(E227:K232), 0)</f>
        <v>0</v>
      </c>
      <c r="F233" s="66"/>
      <c r="G233" s="66"/>
      <c r="H233" s="66"/>
      <c r="I233" s="66"/>
      <c r="J233" s="66"/>
      <c r="K233" s="66"/>
      <c r="L233" s="67">
        <f>IF(COUNT(L227:R232)&gt;0, SUM(L227:R232),0)</f>
        <v>0</v>
      </c>
      <c r="M233" s="67"/>
      <c r="N233" s="67"/>
      <c r="O233" s="67"/>
      <c r="P233" s="67"/>
      <c r="Q233" s="67"/>
      <c r="R233" s="68"/>
      <c r="S233" s="69"/>
      <c r="T233" s="69"/>
      <c r="U233" s="69"/>
      <c r="V233" s="69"/>
      <c r="W233" s="69"/>
      <c r="X233" s="69"/>
      <c r="Y233" s="69"/>
      <c r="Z233" s="69"/>
      <c r="AA233" s="69"/>
      <c r="AB233" s="69"/>
      <c r="AC233" s="69"/>
      <c r="AE233" s="70" t="s">
        <v>39</v>
      </c>
      <c r="AF233" s="71"/>
      <c r="AG233" s="72"/>
      <c r="AH233" s="64" t="str">
        <f>IF(COUNT(AH227:AH232)&gt;0, SUM(AH227:AH232), "")</f>
        <v/>
      </c>
      <c r="AZ233" s="37" t="s">
        <v>63</v>
      </c>
      <c r="BC233" s="37" t="s">
        <v>65</v>
      </c>
      <c r="BD233" s="59">
        <v>3700000</v>
      </c>
      <c r="BE233" s="59">
        <v>2000000</v>
      </c>
    </row>
    <row r="234" spans="1:57" ht="31.5" hidden="1" customHeight="1" outlineLevel="1" thickTop="1">
      <c r="B234" s="73" t="s">
        <v>61</v>
      </c>
      <c r="C234" s="73"/>
      <c r="D234" s="73"/>
      <c r="E234" s="74">
        <f>IFERROR(ROUNDDOWN(MIN(E233*W224,VLOOKUP(E224,BC232:BD235,2,FALSE)-S234),0),0)</f>
        <v>0</v>
      </c>
      <c r="F234" s="74"/>
      <c r="G234" s="74"/>
      <c r="H234" s="74"/>
      <c r="I234" s="74"/>
      <c r="J234" s="74"/>
      <c r="K234" s="74"/>
      <c r="L234" s="74">
        <f>IFERROR(MIN(L233/2,VLOOKUP(E224,BC232:BE235,3,FALSE)-Z234),0)</f>
        <v>0</v>
      </c>
      <c r="M234" s="74"/>
      <c r="N234" s="74"/>
      <c r="O234" s="74"/>
      <c r="P234" s="74"/>
      <c r="Q234" s="74"/>
      <c r="R234" s="74"/>
      <c r="S234" s="75">
        <f>IF(S233="",0,MIN(IFERROR(ROUNDDOWN(S233*W224,0),0),VLOOKUP(E224,BC232:BD235,2,FALSE)))</f>
        <v>0</v>
      </c>
      <c r="T234" s="76"/>
      <c r="U234" s="76"/>
      <c r="V234" s="76"/>
      <c r="W234" s="76"/>
      <c r="X234" s="76"/>
      <c r="Y234" s="77"/>
      <c r="Z234" s="78">
        <f>IF(Z233="",0,MIN(ROUNDDOWN(Z233/2, 0),VLOOKUP(E224,BC232:BE235,3,FALSE)))</f>
        <v>0</v>
      </c>
      <c r="AA234" s="79"/>
      <c r="AB234" s="79"/>
      <c r="AC234" s="80"/>
      <c r="AE234" s="4"/>
      <c r="AF234" s="4"/>
      <c r="AG234" s="4"/>
      <c r="AH234" s="58"/>
      <c r="AZ234" s="59">
        <f>IFERROR(MAX(0, ROUNDDOWN(E233*W224, 0)), 0)</f>
        <v>0</v>
      </c>
      <c r="BC234" s="37" t="s">
        <v>57</v>
      </c>
      <c r="BD234" s="59">
        <v>3400000</v>
      </c>
      <c r="BE234" s="59"/>
    </row>
    <row r="235" spans="1:57" ht="31.5" hidden="1" customHeight="1" outlineLevel="1">
      <c r="L235" s="6" t="s">
        <v>53</v>
      </c>
      <c r="BC235" s="37" t="s">
        <v>49</v>
      </c>
      <c r="BD235" s="59">
        <v>400000</v>
      </c>
      <c r="BE235" s="59"/>
    </row>
    <row r="236" spans="1:57" ht="21" hidden="1" customHeight="1" outlineLevel="1" thickBot="1">
      <c r="L236" s="6"/>
    </row>
    <row r="237" spans="1:57" ht="31.5" hidden="1" customHeight="1" outlineLevel="1" thickBot="1">
      <c r="A237" s="4"/>
      <c r="B237" s="92" t="s">
        <v>56</v>
      </c>
      <c r="C237" s="93"/>
      <c r="D237" s="93"/>
      <c r="E237" s="94"/>
      <c r="F237" s="94"/>
      <c r="G237" s="94"/>
      <c r="H237" s="94"/>
      <c r="I237" s="94"/>
      <c r="J237" s="94"/>
      <c r="K237" s="94"/>
      <c r="L237" s="94"/>
      <c r="M237" s="94"/>
      <c r="N237" s="94"/>
      <c r="O237" s="94"/>
      <c r="P237" s="94"/>
      <c r="Q237" s="94"/>
      <c r="R237" s="95"/>
      <c r="S237" s="4"/>
      <c r="T237" s="4"/>
      <c r="U237" s="4"/>
      <c r="V237" s="60" t="s">
        <v>43</v>
      </c>
      <c r="W237" s="96" t="str">
        <f>IF(E237=AZ238,BA238,IF(E237=AZ239,BA239,IF(E237=AZ240,BA240,IF(E237=AZ241,BA241,""))))</f>
        <v/>
      </c>
      <c r="X237" s="97"/>
      <c r="Y237" s="4"/>
      <c r="Z237" s="4"/>
      <c r="AA237" s="4"/>
      <c r="AB237" s="14"/>
      <c r="AC237" s="14"/>
      <c r="AZ237" s="37"/>
      <c r="BA237" s="37" t="s">
        <v>50</v>
      </c>
      <c r="BC237" s="37"/>
      <c r="BD237" s="37" t="s">
        <v>51</v>
      </c>
    </row>
    <row r="238" spans="1:57" ht="31.5" hidden="1" customHeight="1" outlineLevel="1" thickBot="1">
      <c r="A238" s="4"/>
      <c r="B238" s="98" t="s">
        <v>74</v>
      </c>
      <c r="C238" s="99"/>
      <c r="D238" s="99"/>
      <c r="E238" s="100"/>
      <c r="F238" s="100"/>
      <c r="G238" s="100"/>
      <c r="H238" s="100"/>
      <c r="I238" s="100"/>
      <c r="J238" s="100"/>
      <c r="K238" s="100"/>
      <c r="L238" s="100"/>
      <c r="M238" s="100"/>
      <c r="N238" s="100"/>
      <c r="O238" s="100"/>
      <c r="P238" s="100"/>
      <c r="Q238" s="100"/>
      <c r="R238" s="101"/>
      <c r="S238" s="14"/>
      <c r="T238" s="14"/>
      <c r="U238" s="14"/>
      <c r="V238" s="61" t="s">
        <v>73</v>
      </c>
      <c r="W238" s="102" t="str">
        <f>IF(E237=AZ238,BD238,IF(E237=AZ239,BD239,IF(E237=AZ240,BD240,IF(E237=AZ241,BD241,""))))</f>
        <v/>
      </c>
      <c r="X238" s="103"/>
      <c r="Y238" s="14"/>
      <c r="Z238" s="14"/>
      <c r="AA238" s="14"/>
      <c r="AB238" s="14"/>
      <c r="AC238" s="14"/>
      <c r="AE238" s="104" t="s">
        <v>59</v>
      </c>
      <c r="AF238" s="105"/>
      <c r="AG238" s="106"/>
      <c r="AH238" s="62" t="str">
        <f>IF(E238="","",E238)</f>
        <v/>
      </c>
      <c r="AZ238" s="37" t="s">
        <v>64</v>
      </c>
      <c r="BA238" s="37">
        <v>476</v>
      </c>
      <c r="BC238" s="37" t="s">
        <v>64</v>
      </c>
      <c r="BD238" s="39">
        <v>0.5</v>
      </c>
    </row>
    <row r="239" spans="1:57" ht="31.5" hidden="1" customHeight="1" outlineLevel="1">
      <c r="B239" s="107" t="s">
        <v>41</v>
      </c>
      <c r="C239" s="107"/>
      <c r="D239" s="107"/>
      <c r="E239" s="90" t="s">
        <v>45</v>
      </c>
      <c r="F239" s="90"/>
      <c r="G239" s="90"/>
      <c r="H239" s="90"/>
      <c r="I239" s="90"/>
      <c r="J239" s="90"/>
      <c r="K239" s="90"/>
      <c r="L239" s="90" t="s">
        <v>52</v>
      </c>
      <c r="M239" s="90"/>
      <c r="N239" s="90"/>
      <c r="O239" s="90"/>
      <c r="P239" s="90"/>
      <c r="Q239" s="90"/>
      <c r="R239" s="90"/>
      <c r="S239" s="14"/>
      <c r="T239" s="14"/>
      <c r="U239" s="14"/>
      <c r="V239" s="14"/>
      <c r="W239" s="14"/>
      <c r="X239" s="14"/>
      <c r="Y239" s="14"/>
      <c r="Z239" s="14"/>
      <c r="AA239" s="14"/>
      <c r="AB239" s="14"/>
      <c r="AC239" s="14"/>
      <c r="AE239" s="108" t="s">
        <v>41</v>
      </c>
      <c r="AF239" s="91"/>
      <c r="AG239" s="91"/>
      <c r="AH239" s="54" t="s">
        <v>60</v>
      </c>
      <c r="AZ239" s="37" t="s">
        <v>65</v>
      </c>
      <c r="BA239" s="37">
        <v>476</v>
      </c>
      <c r="BC239" s="37" t="s">
        <v>65</v>
      </c>
      <c r="BD239" s="39">
        <v>0.5</v>
      </c>
    </row>
    <row r="240" spans="1:57" ht="31.5" hidden="1" customHeight="1" outlineLevel="1">
      <c r="B240" s="81" t="s">
        <v>75</v>
      </c>
      <c r="C240" s="81"/>
      <c r="D240" s="81"/>
      <c r="E240" s="82"/>
      <c r="F240" s="82"/>
      <c r="G240" s="82"/>
      <c r="H240" s="82"/>
      <c r="I240" s="82"/>
      <c r="J240" s="82"/>
      <c r="K240" s="82"/>
      <c r="L240" s="83" t="str">
        <f t="shared" ref="L240:L245" si="36">IF(AH240="","",ROUND(AH240/1.1,0))</f>
        <v/>
      </c>
      <c r="M240" s="83"/>
      <c r="N240" s="83"/>
      <c r="O240" s="83"/>
      <c r="P240" s="83"/>
      <c r="Q240" s="83"/>
      <c r="R240" s="83"/>
      <c r="S240" s="14"/>
      <c r="T240" s="14"/>
      <c r="U240" s="14"/>
      <c r="V240" s="14"/>
      <c r="W240" s="14"/>
      <c r="X240" s="14"/>
      <c r="Y240" s="14"/>
      <c r="Z240" s="14"/>
      <c r="AA240" s="14"/>
      <c r="AB240" s="14"/>
      <c r="AC240" s="14"/>
      <c r="AE240" s="109" t="str">
        <f>B240</f>
        <v>　令和８年　月</v>
      </c>
      <c r="AF240" s="85"/>
      <c r="AG240" s="86"/>
      <c r="AH240" s="63"/>
      <c r="AZ240" s="37" t="s">
        <v>57</v>
      </c>
      <c r="BA240" s="37">
        <v>476</v>
      </c>
      <c r="BC240" s="37" t="s">
        <v>57</v>
      </c>
      <c r="BD240" s="37" t="s">
        <v>58</v>
      </c>
    </row>
    <row r="241" spans="1:57" ht="31.5" hidden="1" customHeight="1" outlineLevel="1">
      <c r="B241" s="81" t="s">
        <v>75</v>
      </c>
      <c r="C241" s="81"/>
      <c r="D241" s="81"/>
      <c r="E241" s="82"/>
      <c r="F241" s="82"/>
      <c r="G241" s="82"/>
      <c r="H241" s="82"/>
      <c r="I241" s="82"/>
      <c r="J241" s="82"/>
      <c r="K241" s="82"/>
      <c r="L241" s="83" t="str">
        <f t="shared" si="36"/>
        <v/>
      </c>
      <c r="M241" s="83"/>
      <c r="N241" s="83"/>
      <c r="O241" s="83"/>
      <c r="P241" s="83"/>
      <c r="Q241" s="83"/>
      <c r="R241" s="83"/>
      <c r="S241" s="14"/>
      <c r="T241" s="14"/>
      <c r="U241" s="14"/>
      <c r="V241" s="14"/>
      <c r="W241" s="14"/>
      <c r="X241" s="14"/>
      <c r="Y241" s="14"/>
      <c r="Z241" s="14"/>
      <c r="AA241" s="14"/>
      <c r="AB241" s="14"/>
      <c r="AC241" s="14"/>
      <c r="AE241" s="84" t="str">
        <f t="shared" ref="AE241:AE245" si="37">B241</f>
        <v>　令和８年　月</v>
      </c>
      <c r="AF241" s="85"/>
      <c r="AG241" s="86"/>
      <c r="AH241" s="63"/>
      <c r="AZ241" s="37" t="s">
        <v>49</v>
      </c>
      <c r="BA241" s="37">
        <v>576</v>
      </c>
      <c r="BC241" s="37" t="s">
        <v>49</v>
      </c>
      <c r="BD241" s="37" t="s">
        <v>58</v>
      </c>
    </row>
    <row r="242" spans="1:57" ht="31.5" hidden="1" customHeight="1" outlineLevel="1">
      <c r="B242" s="81" t="s">
        <v>75</v>
      </c>
      <c r="C242" s="81"/>
      <c r="D242" s="81"/>
      <c r="E242" s="82"/>
      <c r="F242" s="82"/>
      <c r="G242" s="82"/>
      <c r="H242" s="82"/>
      <c r="I242" s="82"/>
      <c r="J242" s="82"/>
      <c r="K242" s="82"/>
      <c r="L242" s="83" t="str">
        <f t="shared" si="36"/>
        <v/>
      </c>
      <c r="M242" s="83"/>
      <c r="N242" s="83"/>
      <c r="O242" s="83"/>
      <c r="P242" s="83"/>
      <c r="Q242" s="83"/>
      <c r="R242" s="83"/>
      <c r="S242" s="14"/>
      <c r="T242" s="14"/>
      <c r="U242" s="14"/>
      <c r="V242" s="14"/>
      <c r="W242" s="14"/>
      <c r="X242" s="14"/>
      <c r="Y242" s="14"/>
      <c r="Z242" s="14"/>
      <c r="AA242" s="14"/>
      <c r="AB242" s="14"/>
      <c r="AC242" s="14"/>
      <c r="AE242" s="84" t="str">
        <f t="shared" si="37"/>
        <v>　令和８年　月</v>
      </c>
      <c r="AF242" s="85"/>
      <c r="AG242" s="86"/>
      <c r="AH242" s="63"/>
    </row>
    <row r="243" spans="1:57" ht="31.5" hidden="1" customHeight="1" outlineLevel="1" thickBot="1">
      <c r="B243" s="81" t="s">
        <v>75</v>
      </c>
      <c r="C243" s="81"/>
      <c r="D243" s="81"/>
      <c r="E243" s="82"/>
      <c r="F243" s="82"/>
      <c r="G243" s="82"/>
      <c r="H243" s="82"/>
      <c r="I243" s="82"/>
      <c r="J243" s="82"/>
      <c r="K243" s="82"/>
      <c r="L243" s="83" t="str">
        <f t="shared" si="36"/>
        <v/>
      </c>
      <c r="M243" s="83"/>
      <c r="N243" s="83"/>
      <c r="O243" s="83"/>
      <c r="P243" s="83"/>
      <c r="Q243" s="83"/>
      <c r="R243" s="83"/>
      <c r="S243" s="14"/>
      <c r="T243" s="14"/>
      <c r="U243" s="14"/>
      <c r="V243" s="14"/>
      <c r="W243" s="14"/>
      <c r="X243" s="14"/>
      <c r="Y243" s="14"/>
      <c r="Z243" s="14"/>
      <c r="AA243" s="14"/>
      <c r="AB243" s="14"/>
      <c r="AC243" s="14"/>
      <c r="AE243" s="84" t="str">
        <f t="shared" si="37"/>
        <v>　令和８年　月</v>
      </c>
      <c r="AF243" s="85"/>
      <c r="AG243" s="86"/>
      <c r="AH243" s="63"/>
    </row>
    <row r="244" spans="1:57" ht="31.5" hidden="1" customHeight="1" outlineLevel="1" thickBot="1">
      <c r="B244" s="81" t="s">
        <v>75</v>
      </c>
      <c r="C244" s="81"/>
      <c r="D244" s="81"/>
      <c r="E244" s="82"/>
      <c r="F244" s="82"/>
      <c r="G244" s="82"/>
      <c r="H244" s="82"/>
      <c r="I244" s="82"/>
      <c r="J244" s="82"/>
      <c r="K244" s="82"/>
      <c r="L244" s="83" t="str">
        <f t="shared" si="36"/>
        <v/>
      </c>
      <c r="M244" s="83"/>
      <c r="N244" s="83"/>
      <c r="O244" s="83"/>
      <c r="P244" s="83"/>
      <c r="Q244" s="83"/>
      <c r="R244" s="83"/>
      <c r="S244" s="87" t="s">
        <v>62</v>
      </c>
      <c r="T244" s="88"/>
      <c r="U244" s="88"/>
      <c r="V244" s="88"/>
      <c r="W244" s="88"/>
      <c r="X244" s="88"/>
      <c r="Y244" s="88"/>
      <c r="Z244" s="88"/>
      <c r="AA244" s="88"/>
      <c r="AB244" s="88"/>
      <c r="AC244" s="89"/>
      <c r="AE244" s="84" t="str">
        <f t="shared" si="37"/>
        <v>　令和８年　月</v>
      </c>
      <c r="AF244" s="85"/>
      <c r="AG244" s="86"/>
      <c r="AH244" s="63"/>
      <c r="BC244" s="37"/>
      <c r="BD244" s="37" t="s">
        <v>66</v>
      </c>
      <c r="BE244" s="37" t="s">
        <v>70</v>
      </c>
    </row>
    <row r="245" spans="1:57" ht="31.5" hidden="1" customHeight="1" outlineLevel="1">
      <c r="B245" s="81" t="s">
        <v>75</v>
      </c>
      <c r="C245" s="81"/>
      <c r="D245" s="81"/>
      <c r="E245" s="82"/>
      <c r="F245" s="82"/>
      <c r="G245" s="82"/>
      <c r="H245" s="82"/>
      <c r="I245" s="82"/>
      <c r="J245" s="82"/>
      <c r="K245" s="82"/>
      <c r="L245" s="83" t="str">
        <f t="shared" si="36"/>
        <v/>
      </c>
      <c r="M245" s="83"/>
      <c r="N245" s="83"/>
      <c r="O245" s="83"/>
      <c r="P245" s="83"/>
      <c r="Q245" s="83"/>
      <c r="R245" s="83"/>
      <c r="S245" s="90" t="s">
        <v>45</v>
      </c>
      <c r="T245" s="90"/>
      <c r="U245" s="90"/>
      <c r="V245" s="90"/>
      <c r="W245" s="90"/>
      <c r="X245" s="90"/>
      <c r="Y245" s="90"/>
      <c r="Z245" s="90" t="s">
        <v>52</v>
      </c>
      <c r="AA245" s="91"/>
      <c r="AB245" s="91"/>
      <c r="AC245" s="91"/>
      <c r="AE245" s="84" t="str">
        <f t="shared" si="37"/>
        <v>　令和８年　月</v>
      </c>
      <c r="AF245" s="85"/>
      <c r="AG245" s="86"/>
      <c r="AH245" s="63"/>
      <c r="BC245" s="37" t="s">
        <v>64</v>
      </c>
      <c r="BD245" s="59">
        <v>1400000</v>
      </c>
      <c r="BE245" s="59">
        <v>400000</v>
      </c>
    </row>
    <row r="246" spans="1:57" ht="31.5" hidden="1" customHeight="1" outlineLevel="1" thickBot="1">
      <c r="B246" s="65" t="s">
        <v>39</v>
      </c>
      <c r="C246" s="65"/>
      <c r="D246" s="65"/>
      <c r="E246" s="66">
        <f>IF(COUNT(E240:K245)&gt;0, SUM(E240:K245), 0)</f>
        <v>0</v>
      </c>
      <c r="F246" s="66"/>
      <c r="G246" s="66"/>
      <c r="H246" s="66"/>
      <c r="I246" s="66"/>
      <c r="J246" s="66"/>
      <c r="K246" s="66"/>
      <c r="L246" s="67">
        <f>IF(COUNT(L240:R245)&gt;0, SUM(L240:R245),0)</f>
        <v>0</v>
      </c>
      <c r="M246" s="67"/>
      <c r="N246" s="67"/>
      <c r="O246" s="67"/>
      <c r="P246" s="67"/>
      <c r="Q246" s="67"/>
      <c r="R246" s="68"/>
      <c r="S246" s="69"/>
      <c r="T246" s="69"/>
      <c r="U246" s="69"/>
      <c r="V246" s="69"/>
      <c r="W246" s="69"/>
      <c r="X246" s="69"/>
      <c r="Y246" s="69"/>
      <c r="Z246" s="69"/>
      <c r="AA246" s="69"/>
      <c r="AB246" s="69"/>
      <c r="AC246" s="69"/>
      <c r="AE246" s="70" t="s">
        <v>39</v>
      </c>
      <c r="AF246" s="71"/>
      <c r="AG246" s="72"/>
      <c r="AH246" s="64" t="str">
        <f>IF(COUNT(AH240:AH245)&gt;0, SUM(AH240:AH245), "")</f>
        <v/>
      </c>
      <c r="AZ246" s="37" t="s">
        <v>63</v>
      </c>
      <c r="BC246" s="37" t="s">
        <v>65</v>
      </c>
      <c r="BD246" s="59">
        <v>3700000</v>
      </c>
      <c r="BE246" s="59">
        <v>2000000</v>
      </c>
    </row>
    <row r="247" spans="1:57" ht="31.5" hidden="1" customHeight="1" outlineLevel="1" thickTop="1">
      <c r="B247" s="73" t="s">
        <v>61</v>
      </c>
      <c r="C247" s="73"/>
      <c r="D247" s="73"/>
      <c r="E247" s="74">
        <f>IFERROR(ROUNDDOWN(MIN(E246*W237,VLOOKUP(E237,BC245:BD248,2,FALSE)-S247),0),0)</f>
        <v>0</v>
      </c>
      <c r="F247" s="74"/>
      <c r="G247" s="74"/>
      <c r="H247" s="74"/>
      <c r="I247" s="74"/>
      <c r="J247" s="74"/>
      <c r="K247" s="74"/>
      <c r="L247" s="74">
        <f>IFERROR(MIN(L246/2,VLOOKUP(E237,BC245:BE248,3,FALSE)-Z247),0)</f>
        <v>0</v>
      </c>
      <c r="M247" s="74"/>
      <c r="N247" s="74"/>
      <c r="O247" s="74"/>
      <c r="P247" s="74"/>
      <c r="Q247" s="74"/>
      <c r="R247" s="74"/>
      <c r="S247" s="75">
        <f>IF(S246="",0,MIN(IFERROR(ROUNDDOWN(S246*W237,0),0),VLOOKUP(E237,BC245:BD248,2,FALSE)))</f>
        <v>0</v>
      </c>
      <c r="T247" s="76"/>
      <c r="U247" s="76"/>
      <c r="V247" s="76"/>
      <c r="W247" s="76"/>
      <c r="X247" s="76"/>
      <c r="Y247" s="77"/>
      <c r="Z247" s="78">
        <f>IF(Z246="",0,MIN(ROUNDDOWN(Z246/2, 0),VLOOKUP(E237,BC245:BE248,3,FALSE)))</f>
        <v>0</v>
      </c>
      <c r="AA247" s="79"/>
      <c r="AB247" s="79"/>
      <c r="AC247" s="80"/>
      <c r="AE247" s="4"/>
      <c r="AF247" s="4"/>
      <c r="AG247" s="4"/>
      <c r="AH247" s="58"/>
      <c r="AZ247" s="59">
        <f>IFERROR(MAX(0, ROUNDDOWN(E246*W237, 0)), 0)</f>
        <v>0</v>
      </c>
      <c r="BC247" s="37" t="s">
        <v>57</v>
      </c>
      <c r="BD247" s="59">
        <v>3400000</v>
      </c>
      <c r="BE247" s="59"/>
    </row>
    <row r="248" spans="1:57" ht="31.5" hidden="1" customHeight="1" outlineLevel="1">
      <c r="L248" s="6" t="s">
        <v>53</v>
      </c>
      <c r="BC248" s="37" t="s">
        <v>49</v>
      </c>
      <c r="BD248" s="59">
        <v>400000</v>
      </c>
      <c r="BE248" s="59"/>
    </row>
    <row r="249" spans="1:57" ht="21" hidden="1" customHeight="1" outlineLevel="1" thickBot="1">
      <c r="L249" s="6"/>
    </row>
    <row r="250" spans="1:57" ht="31.5" hidden="1" customHeight="1" outlineLevel="1" thickBot="1">
      <c r="A250" s="4"/>
      <c r="B250" s="92" t="s">
        <v>56</v>
      </c>
      <c r="C250" s="93"/>
      <c r="D250" s="93"/>
      <c r="E250" s="94"/>
      <c r="F250" s="94"/>
      <c r="G250" s="94"/>
      <c r="H250" s="94"/>
      <c r="I250" s="94"/>
      <c r="J250" s="94"/>
      <c r="K250" s="94"/>
      <c r="L250" s="94"/>
      <c r="M250" s="94"/>
      <c r="N250" s="94"/>
      <c r="O250" s="94"/>
      <c r="P250" s="94"/>
      <c r="Q250" s="94"/>
      <c r="R250" s="95"/>
      <c r="S250" s="4"/>
      <c r="T250" s="4"/>
      <c r="U250" s="4"/>
      <c r="V250" s="60" t="s">
        <v>43</v>
      </c>
      <c r="W250" s="96" t="str">
        <f>IF(E250=AZ251,BA251,IF(E250=AZ252,BA252,IF(E250=AZ253,BA253,IF(E250=AZ254,BA254,""))))</f>
        <v/>
      </c>
      <c r="X250" s="97"/>
      <c r="Y250" s="4"/>
      <c r="Z250" s="4"/>
      <c r="AA250" s="4"/>
      <c r="AB250" s="14"/>
      <c r="AC250" s="14"/>
      <c r="AZ250" s="37"/>
      <c r="BA250" s="37" t="s">
        <v>50</v>
      </c>
      <c r="BC250" s="37"/>
      <c r="BD250" s="37" t="s">
        <v>51</v>
      </c>
    </row>
    <row r="251" spans="1:57" ht="31.5" hidden="1" customHeight="1" outlineLevel="1" thickBot="1">
      <c r="A251" s="4"/>
      <c r="B251" s="98" t="s">
        <v>74</v>
      </c>
      <c r="C251" s="99"/>
      <c r="D251" s="99"/>
      <c r="E251" s="100"/>
      <c r="F251" s="100"/>
      <c r="G251" s="100"/>
      <c r="H251" s="100"/>
      <c r="I251" s="100"/>
      <c r="J251" s="100"/>
      <c r="K251" s="100"/>
      <c r="L251" s="100"/>
      <c r="M251" s="100"/>
      <c r="N251" s="100"/>
      <c r="O251" s="100"/>
      <c r="P251" s="100"/>
      <c r="Q251" s="100"/>
      <c r="R251" s="101"/>
      <c r="S251" s="14"/>
      <c r="T251" s="14"/>
      <c r="U251" s="14"/>
      <c r="V251" s="61" t="s">
        <v>73</v>
      </c>
      <c r="W251" s="102" t="str">
        <f>IF(E250=AZ251,BD251,IF(E250=AZ252,BD252,IF(E250=AZ253,BD253,IF(E250=AZ254,BD254,""))))</f>
        <v/>
      </c>
      <c r="X251" s="103"/>
      <c r="Y251" s="14"/>
      <c r="Z251" s="14"/>
      <c r="AA251" s="14"/>
      <c r="AB251" s="14"/>
      <c r="AC251" s="14"/>
      <c r="AE251" s="104" t="s">
        <v>59</v>
      </c>
      <c r="AF251" s="105"/>
      <c r="AG251" s="106"/>
      <c r="AH251" s="62" t="str">
        <f>IF(E251="","",E251)</f>
        <v/>
      </c>
      <c r="AZ251" s="37" t="s">
        <v>64</v>
      </c>
      <c r="BA251" s="37">
        <v>476</v>
      </c>
      <c r="BC251" s="37" t="s">
        <v>64</v>
      </c>
      <c r="BD251" s="39">
        <v>0.5</v>
      </c>
    </row>
    <row r="252" spans="1:57" ht="31.5" hidden="1" customHeight="1" outlineLevel="1">
      <c r="B252" s="107" t="s">
        <v>41</v>
      </c>
      <c r="C252" s="107"/>
      <c r="D252" s="107"/>
      <c r="E252" s="90" t="s">
        <v>45</v>
      </c>
      <c r="F252" s="90"/>
      <c r="G252" s="90"/>
      <c r="H252" s="90"/>
      <c r="I252" s="90"/>
      <c r="J252" s="90"/>
      <c r="K252" s="90"/>
      <c r="L252" s="90" t="s">
        <v>52</v>
      </c>
      <c r="M252" s="90"/>
      <c r="N252" s="90"/>
      <c r="O252" s="90"/>
      <c r="P252" s="90"/>
      <c r="Q252" s="90"/>
      <c r="R252" s="90"/>
      <c r="S252" s="14"/>
      <c r="T252" s="14"/>
      <c r="U252" s="14"/>
      <c r="V252" s="14"/>
      <c r="W252" s="14"/>
      <c r="X252" s="14"/>
      <c r="Y252" s="14"/>
      <c r="Z252" s="14"/>
      <c r="AA252" s="14"/>
      <c r="AB252" s="14"/>
      <c r="AC252" s="14"/>
      <c r="AE252" s="108" t="s">
        <v>41</v>
      </c>
      <c r="AF252" s="91"/>
      <c r="AG252" s="91"/>
      <c r="AH252" s="54" t="s">
        <v>60</v>
      </c>
      <c r="AZ252" s="37" t="s">
        <v>65</v>
      </c>
      <c r="BA252" s="37">
        <v>476</v>
      </c>
      <c r="BC252" s="37" t="s">
        <v>65</v>
      </c>
      <c r="BD252" s="39">
        <v>0.5</v>
      </c>
    </row>
    <row r="253" spans="1:57" ht="31.5" hidden="1" customHeight="1" outlineLevel="1">
      <c r="B253" s="81" t="s">
        <v>75</v>
      </c>
      <c r="C253" s="81"/>
      <c r="D253" s="81"/>
      <c r="E253" s="82"/>
      <c r="F253" s="82"/>
      <c r="G253" s="82"/>
      <c r="H253" s="82"/>
      <c r="I253" s="82"/>
      <c r="J253" s="82"/>
      <c r="K253" s="82"/>
      <c r="L253" s="83" t="str">
        <f t="shared" ref="L253:L258" si="38">IF(AH253="","",ROUND(AH253/1.1,0))</f>
        <v/>
      </c>
      <c r="M253" s="83"/>
      <c r="N253" s="83"/>
      <c r="O253" s="83"/>
      <c r="P253" s="83"/>
      <c r="Q253" s="83"/>
      <c r="R253" s="83"/>
      <c r="S253" s="14"/>
      <c r="T253" s="14"/>
      <c r="U253" s="14"/>
      <c r="V253" s="14"/>
      <c r="W253" s="14"/>
      <c r="X253" s="14"/>
      <c r="Y253" s="14"/>
      <c r="Z253" s="14"/>
      <c r="AA253" s="14"/>
      <c r="AB253" s="14"/>
      <c r="AC253" s="14"/>
      <c r="AE253" s="109" t="str">
        <f>B253</f>
        <v>　令和８年　月</v>
      </c>
      <c r="AF253" s="85"/>
      <c r="AG253" s="86"/>
      <c r="AH253" s="63"/>
      <c r="AZ253" s="37" t="s">
        <v>57</v>
      </c>
      <c r="BA253" s="37">
        <v>476</v>
      </c>
      <c r="BC253" s="37" t="s">
        <v>57</v>
      </c>
      <c r="BD253" s="37" t="s">
        <v>58</v>
      </c>
    </row>
    <row r="254" spans="1:57" ht="31.5" hidden="1" customHeight="1" outlineLevel="1">
      <c r="B254" s="81" t="s">
        <v>75</v>
      </c>
      <c r="C254" s="81"/>
      <c r="D254" s="81"/>
      <c r="E254" s="82"/>
      <c r="F254" s="82"/>
      <c r="G254" s="82"/>
      <c r="H254" s="82"/>
      <c r="I254" s="82"/>
      <c r="J254" s="82"/>
      <c r="K254" s="82"/>
      <c r="L254" s="83" t="str">
        <f t="shared" si="38"/>
        <v/>
      </c>
      <c r="M254" s="83"/>
      <c r="N254" s="83"/>
      <c r="O254" s="83"/>
      <c r="P254" s="83"/>
      <c r="Q254" s="83"/>
      <c r="R254" s="83"/>
      <c r="S254" s="14"/>
      <c r="T254" s="14"/>
      <c r="U254" s="14"/>
      <c r="V254" s="14"/>
      <c r="W254" s="14"/>
      <c r="X254" s="14"/>
      <c r="Y254" s="14"/>
      <c r="Z254" s="14"/>
      <c r="AA254" s="14"/>
      <c r="AB254" s="14"/>
      <c r="AC254" s="14"/>
      <c r="AE254" s="84" t="str">
        <f t="shared" ref="AE254:AE258" si="39">B254</f>
        <v>　令和８年　月</v>
      </c>
      <c r="AF254" s="85"/>
      <c r="AG254" s="86"/>
      <c r="AH254" s="63"/>
      <c r="AZ254" s="37" t="s">
        <v>49</v>
      </c>
      <c r="BA254" s="37">
        <v>576</v>
      </c>
      <c r="BC254" s="37" t="s">
        <v>49</v>
      </c>
      <c r="BD254" s="37" t="s">
        <v>58</v>
      </c>
    </row>
    <row r="255" spans="1:57" ht="31.5" hidden="1" customHeight="1" outlineLevel="1">
      <c r="B255" s="81" t="s">
        <v>75</v>
      </c>
      <c r="C255" s="81"/>
      <c r="D255" s="81"/>
      <c r="E255" s="82"/>
      <c r="F255" s="82"/>
      <c r="G255" s="82"/>
      <c r="H255" s="82"/>
      <c r="I255" s="82"/>
      <c r="J255" s="82"/>
      <c r="K255" s="82"/>
      <c r="L255" s="83" t="str">
        <f t="shared" si="38"/>
        <v/>
      </c>
      <c r="M255" s="83"/>
      <c r="N255" s="83"/>
      <c r="O255" s="83"/>
      <c r="P255" s="83"/>
      <c r="Q255" s="83"/>
      <c r="R255" s="83"/>
      <c r="S255" s="14"/>
      <c r="T255" s="14"/>
      <c r="U255" s="14"/>
      <c r="V255" s="14"/>
      <c r="W255" s="14"/>
      <c r="X255" s="14"/>
      <c r="Y255" s="14"/>
      <c r="Z255" s="14"/>
      <c r="AA255" s="14"/>
      <c r="AB255" s="14"/>
      <c r="AC255" s="14"/>
      <c r="AE255" s="84" t="str">
        <f t="shared" si="39"/>
        <v>　令和８年　月</v>
      </c>
      <c r="AF255" s="85"/>
      <c r="AG255" s="86"/>
      <c r="AH255" s="63"/>
    </row>
    <row r="256" spans="1:57" ht="31.5" hidden="1" customHeight="1" outlineLevel="1" thickBot="1">
      <c r="B256" s="81" t="s">
        <v>75</v>
      </c>
      <c r="C256" s="81"/>
      <c r="D256" s="81"/>
      <c r="E256" s="82"/>
      <c r="F256" s="82"/>
      <c r="G256" s="82"/>
      <c r="H256" s="82"/>
      <c r="I256" s="82"/>
      <c r="J256" s="82"/>
      <c r="K256" s="82"/>
      <c r="L256" s="83" t="str">
        <f t="shared" si="38"/>
        <v/>
      </c>
      <c r="M256" s="83"/>
      <c r="N256" s="83"/>
      <c r="O256" s="83"/>
      <c r="P256" s="83"/>
      <c r="Q256" s="83"/>
      <c r="R256" s="83"/>
      <c r="S256" s="14"/>
      <c r="T256" s="14"/>
      <c r="U256" s="14"/>
      <c r="V256" s="14"/>
      <c r="W256" s="14"/>
      <c r="X256" s="14"/>
      <c r="Y256" s="14"/>
      <c r="Z256" s="14"/>
      <c r="AA256" s="14"/>
      <c r="AB256" s="14"/>
      <c r="AC256" s="14"/>
      <c r="AE256" s="84" t="str">
        <f t="shared" si="39"/>
        <v>　令和８年　月</v>
      </c>
      <c r="AF256" s="85"/>
      <c r="AG256" s="86"/>
      <c r="AH256" s="63"/>
    </row>
    <row r="257" spans="1:57" ht="31.5" hidden="1" customHeight="1" outlineLevel="1" thickBot="1">
      <c r="B257" s="81" t="s">
        <v>75</v>
      </c>
      <c r="C257" s="81"/>
      <c r="D257" s="81"/>
      <c r="E257" s="82"/>
      <c r="F257" s="82"/>
      <c r="G257" s="82"/>
      <c r="H257" s="82"/>
      <c r="I257" s="82"/>
      <c r="J257" s="82"/>
      <c r="K257" s="82"/>
      <c r="L257" s="83" t="str">
        <f t="shared" si="38"/>
        <v/>
      </c>
      <c r="M257" s="83"/>
      <c r="N257" s="83"/>
      <c r="O257" s="83"/>
      <c r="P257" s="83"/>
      <c r="Q257" s="83"/>
      <c r="R257" s="83"/>
      <c r="S257" s="87" t="s">
        <v>62</v>
      </c>
      <c r="T257" s="88"/>
      <c r="U257" s="88"/>
      <c r="V257" s="88"/>
      <c r="W257" s="88"/>
      <c r="X257" s="88"/>
      <c r="Y257" s="88"/>
      <c r="Z257" s="88"/>
      <c r="AA257" s="88"/>
      <c r="AB257" s="88"/>
      <c r="AC257" s="89"/>
      <c r="AE257" s="84" t="str">
        <f t="shared" si="39"/>
        <v>　令和８年　月</v>
      </c>
      <c r="AF257" s="85"/>
      <c r="AG257" s="86"/>
      <c r="AH257" s="63"/>
      <c r="BC257" s="37"/>
      <c r="BD257" s="37" t="s">
        <v>66</v>
      </c>
      <c r="BE257" s="37" t="s">
        <v>70</v>
      </c>
    </row>
    <row r="258" spans="1:57" ht="31.5" hidden="1" customHeight="1" outlineLevel="1">
      <c r="B258" s="81" t="s">
        <v>75</v>
      </c>
      <c r="C258" s="81"/>
      <c r="D258" s="81"/>
      <c r="E258" s="82"/>
      <c r="F258" s="82"/>
      <c r="G258" s="82"/>
      <c r="H258" s="82"/>
      <c r="I258" s="82"/>
      <c r="J258" s="82"/>
      <c r="K258" s="82"/>
      <c r="L258" s="83" t="str">
        <f t="shared" si="38"/>
        <v/>
      </c>
      <c r="M258" s="83"/>
      <c r="N258" s="83"/>
      <c r="O258" s="83"/>
      <c r="P258" s="83"/>
      <c r="Q258" s="83"/>
      <c r="R258" s="83"/>
      <c r="S258" s="90" t="s">
        <v>45</v>
      </c>
      <c r="T258" s="90"/>
      <c r="U258" s="90"/>
      <c r="V258" s="90"/>
      <c r="W258" s="90"/>
      <c r="X258" s="90"/>
      <c r="Y258" s="90"/>
      <c r="Z258" s="90" t="s">
        <v>52</v>
      </c>
      <c r="AA258" s="91"/>
      <c r="AB258" s="91"/>
      <c r="AC258" s="91"/>
      <c r="AE258" s="84" t="str">
        <f t="shared" si="39"/>
        <v>　令和８年　月</v>
      </c>
      <c r="AF258" s="85"/>
      <c r="AG258" s="86"/>
      <c r="AH258" s="63"/>
      <c r="BC258" s="37" t="s">
        <v>64</v>
      </c>
      <c r="BD258" s="59">
        <v>1400000</v>
      </c>
      <c r="BE258" s="59">
        <v>400000</v>
      </c>
    </row>
    <row r="259" spans="1:57" ht="31.5" hidden="1" customHeight="1" outlineLevel="1" thickBot="1">
      <c r="B259" s="65" t="s">
        <v>39</v>
      </c>
      <c r="C259" s="65"/>
      <c r="D259" s="65"/>
      <c r="E259" s="66">
        <f>IF(COUNT(E253:K258)&gt;0, SUM(E253:K258), 0)</f>
        <v>0</v>
      </c>
      <c r="F259" s="66"/>
      <c r="G259" s="66"/>
      <c r="H259" s="66"/>
      <c r="I259" s="66"/>
      <c r="J259" s="66"/>
      <c r="K259" s="66"/>
      <c r="L259" s="67">
        <f>IF(COUNT(L253:R258)&gt;0, SUM(L253:R258),0)</f>
        <v>0</v>
      </c>
      <c r="M259" s="67"/>
      <c r="N259" s="67"/>
      <c r="O259" s="67"/>
      <c r="P259" s="67"/>
      <c r="Q259" s="67"/>
      <c r="R259" s="68"/>
      <c r="S259" s="69"/>
      <c r="T259" s="69"/>
      <c r="U259" s="69"/>
      <c r="V259" s="69"/>
      <c r="W259" s="69"/>
      <c r="X259" s="69"/>
      <c r="Y259" s="69"/>
      <c r="Z259" s="69"/>
      <c r="AA259" s="69"/>
      <c r="AB259" s="69"/>
      <c r="AC259" s="69"/>
      <c r="AE259" s="70" t="s">
        <v>39</v>
      </c>
      <c r="AF259" s="71"/>
      <c r="AG259" s="72"/>
      <c r="AH259" s="64" t="str">
        <f>IF(COUNT(AH253:AH258)&gt;0, SUM(AH253:AH258), "")</f>
        <v/>
      </c>
      <c r="AZ259" s="37" t="s">
        <v>63</v>
      </c>
      <c r="BC259" s="37" t="s">
        <v>65</v>
      </c>
      <c r="BD259" s="59">
        <v>3700000</v>
      </c>
      <c r="BE259" s="59">
        <v>2000000</v>
      </c>
    </row>
    <row r="260" spans="1:57" ht="31.5" hidden="1" customHeight="1" outlineLevel="1" thickTop="1">
      <c r="B260" s="73" t="s">
        <v>61</v>
      </c>
      <c r="C260" s="73"/>
      <c r="D260" s="73"/>
      <c r="E260" s="74">
        <f>IFERROR(ROUNDDOWN(MIN(E259*W250,VLOOKUP(E250,BC258:BD261,2,FALSE)-S260),0),0)</f>
        <v>0</v>
      </c>
      <c r="F260" s="74"/>
      <c r="G260" s="74"/>
      <c r="H260" s="74"/>
      <c r="I260" s="74"/>
      <c r="J260" s="74"/>
      <c r="K260" s="74"/>
      <c r="L260" s="74">
        <f>IFERROR(MIN(L259/2,VLOOKUP(E250,BC258:BE261,3,FALSE)-Z260),0)</f>
        <v>0</v>
      </c>
      <c r="M260" s="74"/>
      <c r="N260" s="74"/>
      <c r="O260" s="74"/>
      <c r="P260" s="74"/>
      <c r="Q260" s="74"/>
      <c r="R260" s="74"/>
      <c r="S260" s="75">
        <f>IF(S259="",0,MIN(IFERROR(ROUNDDOWN(S259*W250,0),0),VLOOKUP(E250,BC258:BD261,2,FALSE)))</f>
        <v>0</v>
      </c>
      <c r="T260" s="76"/>
      <c r="U260" s="76"/>
      <c r="V260" s="76"/>
      <c r="W260" s="76"/>
      <c r="X260" s="76"/>
      <c r="Y260" s="77"/>
      <c r="Z260" s="78">
        <f>IF(Z259="",0,MIN(ROUNDDOWN(Z259/2, 0),VLOOKUP(E250,BC258:BE261,3,FALSE)))</f>
        <v>0</v>
      </c>
      <c r="AA260" s="79"/>
      <c r="AB260" s="79"/>
      <c r="AC260" s="80"/>
      <c r="AE260" s="4"/>
      <c r="AF260" s="4"/>
      <c r="AG260" s="4"/>
      <c r="AH260" s="58"/>
      <c r="AZ260" s="59">
        <f>IFERROR(MAX(0, ROUNDDOWN(E259*W250, 0)), 0)</f>
        <v>0</v>
      </c>
      <c r="BC260" s="37" t="s">
        <v>57</v>
      </c>
      <c r="BD260" s="59">
        <v>3400000</v>
      </c>
      <c r="BE260" s="59"/>
    </row>
    <row r="261" spans="1:57" ht="31.5" hidden="1" customHeight="1" outlineLevel="1">
      <c r="L261" s="6" t="s">
        <v>53</v>
      </c>
      <c r="BC261" s="37" t="s">
        <v>49</v>
      </c>
      <c r="BD261" s="59">
        <v>400000</v>
      </c>
      <c r="BE261" s="59"/>
    </row>
    <row r="262" spans="1:57" ht="21" hidden="1" customHeight="1" outlineLevel="1" thickBot="1">
      <c r="L262" s="6"/>
    </row>
    <row r="263" spans="1:57" ht="31.5" hidden="1" customHeight="1" outlineLevel="1" thickBot="1">
      <c r="A263" s="4"/>
      <c r="B263" s="92" t="s">
        <v>56</v>
      </c>
      <c r="C263" s="93"/>
      <c r="D263" s="93"/>
      <c r="E263" s="94"/>
      <c r="F263" s="94"/>
      <c r="G263" s="94"/>
      <c r="H263" s="94"/>
      <c r="I263" s="94"/>
      <c r="J263" s="94"/>
      <c r="K263" s="94"/>
      <c r="L263" s="94"/>
      <c r="M263" s="94"/>
      <c r="N263" s="94"/>
      <c r="O263" s="94"/>
      <c r="P263" s="94"/>
      <c r="Q263" s="94"/>
      <c r="R263" s="95"/>
      <c r="S263" s="4"/>
      <c r="T263" s="4"/>
      <c r="U263" s="4"/>
      <c r="V263" s="60" t="s">
        <v>43</v>
      </c>
      <c r="W263" s="96" t="str">
        <f>IF(E263=AZ264,BA264,IF(E263=AZ265,BA265,IF(E263=AZ266,BA266,IF(E263=AZ267,BA267,""))))</f>
        <v/>
      </c>
      <c r="X263" s="97"/>
      <c r="Y263" s="4"/>
      <c r="Z263" s="4"/>
      <c r="AA263" s="4"/>
      <c r="AB263" s="14"/>
      <c r="AC263" s="14"/>
      <c r="AZ263" s="37"/>
      <c r="BA263" s="37" t="s">
        <v>50</v>
      </c>
      <c r="BC263" s="37"/>
      <c r="BD263" s="37" t="s">
        <v>51</v>
      </c>
    </row>
    <row r="264" spans="1:57" ht="31.5" hidden="1" customHeight="1" outlineLevel="1" thickBot="1">
      <c r="A264" s="4"/>
      <c r="B264" s="98" t="s">
        <v>74</v>
      </c>
      <c r="C264" s="99"/>
      <c r="D264" s="99"/>
      <c r="E264" s="100"/>
      <c r="F264" s="100"/>
      <c r="G264" s="100"/>
      <c r="H264" s="100"/>
      <c r="I264" s="100"/>
      <c r="J264" s="100"/>
      <c r="K264" s="100"/>
      <c r="L264" s="100"/>
      <c r="M264" s="100"/>
      <c r="N264" s="100"/>
      <c r="O264" s="100"/>
      <c r="P264" s="100"/>
      <c r="Q264" s="100"/>
      <c r="R264" s="101"/>
      <c r="S264" s="14"/>
      <c r="T264" s="14"/>
      <c r="U264" s="14"/>
      <c r="V264" s="61" t="s">
        <v>73</v>
      </c>
      <c r="W264" s="102" t="str">
        <f>IF(E263=AZ264,BD264,IF(E263=AZ265,BD265,IF(E263=AZ266,BD266,IF(E263=AZ267,BD267,""))))</f>
        <v/>
      </c>
      <c r="X264" s="103"/>
      <c r="Y264" s="14"/>
      <c r="Z264" s="14"/>
      <c r="AA264" s="14"/>
      <c r="AB264" s="14"/>
      <c r="AC264" s="14"/>
      <c r="AE264" s="104" t="s">
        <v>59</v>
      </c>
      <c r="AF264" s="105"/>
      <c r="AG264" s="106"/>
      <c r="AH264" s="62" t="str">
        <f>IF(E264="","",E264)</f>
        <v/>
      </c>
      <c r="AZ264" s="37" t="s">
        <v>64</v>
      </c>
      <c r="BA264" s="37">
        <v>476</v>
      </c>
      <c r="BC264" s="37" t="s">
        <v>64</v>
      </c>
      <c r="BD264" s="39">
        <v>0.5</v>
      </c>
    </row>
    <row r="265" spans="1:57" ht="31.5" hidden="1" customHeight="1" outlineLevel="1">
      <c r="B265" s="107" t="s">
        <v>41</v>
      </c>
      <c r="C265" s="107"/>
      <c r="D265" s="107"/>
      <c r="E265" s="90" t="s">
        <v>45</v>
      </c>
      <c r="F265" s="90"/>
      <c r="G265" s="90"/>
      <c r="H265" s="90"/>
      <c r="I265" s="90"/>
      <c r="J265" s="90"/>
      <c r="K265" s="90"/>
      <c r="L265" s="90" t="s">
        <v>52</v>
      </c>
      <c r="M265" s="90"/>
      <c r="N265" s="90"/>
      <c r="O265" s="90"/>
      <c r="P265" s="90"/>
      <c r="Q265" s="90"/>
      <c r="R265" s="90"/>
      <c r="S265" s="14"/>
      <c r="T265" s="14"/>
      <c r="U265" s="14"/>
      <c r="V265" s="14"/>
      <c r="W265" s="14"/>
      <c r="X265" s="14"/>
      <c r="Y265" s="14"/>
      <c r="Z265" s="14"/>
      <c r="AA265" s="14"/>
      <c r="AB265" s="14"/>
      <c r="AC265" s="14"/>
      <c r="AE265" s="108" t="s">
        <v>41</v>
      </c>
      <c r="AF265" s="91"/>
      <c r="AG265" s="91"/>
      <c r="AH265" s="54" t="s">
        <v>60</v>
      </c>
      <c r="AZ265" s="37" t="s">
        <v>65</v>
      </c>
      <c r="BA265" s="37">
        <v>476</v>
      </c>
      <c r="BC265" s="37" t="s">
        <v>65</v>
      </c>
      <c r="BD265" s="39">
        <v>0.5</v>
      </c>
    </row>
    <row r="266" spans="1:57" ht="31.5" hidden="1" customHeight="1" outlineLevel="1">
      <c r="B266" s="81" t="s">
        <v>75</v>
      </c>
      <c r="C266" s="81"/>
      <c r="D266" s="81"/>
      <c r="E266" s="82"/>
      <c r="F266" s="82"/>
      <c r="G266" s="82"/>
      <c r="H266" s="82"/>
      <c r="I266" s="82"/>
      <c r="J266" s="82"/>
      <c r="K266" s="82"/>
      <c r="L266" s="83" t="str">
        <f t="shared" ref="L266:L271" si="40">IF(AH266="","",ROUND(AH266/1.1,0))</f>
        <v/>
      </c>
      <c r="M266" s="83"/>
      <c r="N266" s="83"/>
      <c r="O266" s="83"/>
      <c r="P266" s="83"/>
      <c r="Q266" s="83"/>
      <c r="R266" s="83"/>
      <c r="S266" s="14"/>
      <c r="T266" s="14"/>
      <c r="U266" s="14"/>
      <c r="V266" s="14"/>
      <c r="W266" s="14"/>
      <c r="X266" s="14"/>
      <c r="Y266" s="14"/>
      <c r="Z266" s="14"/>
      <c r="AA266" s="14"/>
      <c r="AB266" s="14"/>
      <c r="AC266" s="14"/>
      <c r="AE266" s="109" t="str">
        <f>B266</f>
        <v>　令和８年　月</v>
      </c>
      <c r="AF266" s="85"/>
      <c r="AG266" s="86"/>
      <c r="AH266" s="63"/>
      <c r="AZ266" s="37" t="s">
        <v>57</v>
      </c>
      <c r="BA266" s="37">
        <v>476</v>
      </c>
      <c r="BC266" s="37" t="s">
        <v>57</v>
      </c>
      <c r="BD266" s="37" t="s">
        <v>58</v>
      </c>
    </row>
    <row r="267" spans="1:57" ht="31.5" hidden="1" customHeight="1" outlineLevel="1">
      <c r="B267" s="81" t="s">
        <v>75</v>
      </c>
      <c r="C267" s="81"/>
      <c r="D267" s="81"/>
      <c r="E267" s="82"/>
      <c r="F267" s="82"/>
      <c r="G267" s="82"/>
      <c r="H267" s="82"/>
      <c r="I267" s="82"/>
      <c r="J267" s="82"/>
      <c r="K267" s="82"/>
      <c r="L267" s="83" t="str">
        <f t="shared" si="40"/>
        <v/>
      </c>
      <c r="M267" s="83"/>
      <c r="N267" s="83"/>
      <c r="O267" s="83"/>
      <c r="P267" s="83"/>
      <c r="Q267" s="83"/>
      <c r="R267" s="83"/>
      <c r="S267" s="14"/>
      <c r="T267" s="14"/>
      <c r="U267" s="14"/>
      <c r="V267" s="14"/>
      <c r="W267" s="14"/>
      <c r="X267" s="14"/>
      <c r="Y267" s="14"/>
      <c r="Z267" s="14"/>
      <c r="AA267" s="14"/>
      <c r="AB267" s="14"/>
      <c r="AC267" s="14"/>
      <c r="AE267" s="84" t="str">
        <f t="shared" ref="AE267:AE271" si="41">B267</f>
        <v>　令和８年　月</v>
      </c>
      <c r="AF267" s="85"/>
      <c r="AG267" s="86"/>
      <c r="AH267" s="63"/>
      <c r="AZ267" s="37" t="s">
        <v>49</v>
      </c>
      <c r="BA267" s="37">
        <v>576</v>
      </c>
      <c r="BC267" s="37" t="s">
        <v>49</v>
      </c>
      <c r="BD267" s="37" t="s">
        <v>58</v>
      </c>
    </row>
    <row r="268" spans="1:57" ht="31.5" hidden="1" customHeight="1" outlineLevel="1">
      <c r="B268" s="81" t="s">
        <v>75</v>
      </c>
      <c r="C268" s="81"/>
      <c r="D268" s="81"/>
      <c r="E268" s="82"/>
      <c r="F268" s="82"/>
      <c r="G268" s="82"/>
      <c r="H268" s="82"/>
      <c r="I268" s="82"/>
      <c r="J268" s="82"/>
      <c r="K268" s="82"/>
      <c r="L268" s="83" t="str">
        <f t="shared" si="40"/>
        <v/>
      </c>
      <c r="M268" s="83"/>
      <c r="N268" s="83"/>
      <c r="O268" s="83"/>
      <c r="P268" s="83"/>
      <c r="Q268" s="83"/>
      <c r="R268" s="83"/>
      <c r="S268" s="14"/>
      <c r="T268" s="14"/>
      <c r="U268" s="14"/>
      <c r="V268" s="14"/>
      <c r="W268" s="14"/>
      <c r="X268" s="14"/>
      <c r="Y268" s="14"/>
      <c r="Z268" s="14"/>
      <c r="AA268" s="14"/>
      <c r="AB268" s="14"/>
      <c r="AC268" s="14"/>
      <c r="AE268" s="84" t="str">
        <f t="shared" si="41"/>
        <v>　令和８年　月</v>
      </c>
      <c r="AF268" s="85"/>
      <c r="AG268" s="86"/>
      <c r="AH268" s="63"/>
    </row>
    <row r="269" spans="1:57" ht="31.5" hidden="1" customHeight="1" outlineLevel="1" thickBot="1">
      <c r="B269" s="81" t="s">
        <v>75</v>
      </c>
      <c r="C269" s="81"/>
      <c r="D269" s="81"/>
      <c r="E269" s="82"/>
      <c r="F269" s="82"/>
      <c r="G269" s="82"/>
      <c r="H269" s="82"/>
      <c r="I269" s="82"/>
      <c r="J269" s="82"/>
      <c r="K269" s="82"/>
      <c r="L269" s="83" t="str">
        <f t="shared" si="40"/>
        <v/>
      </c>
      <c r="M269" s="83"/>
      <c r="N269" s="83"/>
      <c r="O269" s="83"/>
      <c r="P269" s="83"/>
      <c r="Q269" s="83"/>
      <c r="R269" s="83"/>
      <c r="S269" s="14"/>
      <c r="T269" s="14"/>
      <c r="U269" s="14"/>
      <c r="V269" s="14"/>
      <c r="W269" s="14"/>
      <c r="X269" s="14"/>
      <c r="Y269" s="14"/>
      <c r="Z269" s="14"/>
      <c r="AA269" s="14"/>
      <c r="AB269" s="14"/>
      <c r="AC269" s="14"/>
      <c r="AE269" s="84" t="str">
        <f t="shared" si="41"/>
        <v>　令和８年　月</v>
      </c>
      <c r="AF269" s="85"/>
      <c r="AG269" s="86"/>
      <c r="AH269" s="63"/>
    </row>
    <row r="270" spans="1:57" ht="31.5" hidden="1" customHeight="1" outlineLevel="1" thickBot="1">
      <c r="B270" s="81" t="s">
        <v>75</v>
      </c>
      <c r="C270" s="81"/>
      <c r="D270" s="81"/>
      <c r="E270" s="82"/>
      <c r="F270" s="82"/>
      <c r="G270" s="82"/>
      <c r="H270" s="82"/>
      <c r="I270" s="82"/>
      <c r="J270" s="82"/>
      <c r="K270" s="82"/>
      <c r="L270" s="83" t="str">
        <f t="shared" si="40"/>
        <v/>
      </c>
      <c r="M270" s="83"/>
      <c r="N270" s="83"/>
      <c r="O270" s="83"/>
      <c r="P270" s="83"/>
      <c r="Q270" s="83"/>
      <c r="R270" s="83"/>
      <c r="S270" s="87" t="s">
        <v>62</v>
      </c>
      <c r="T270" s="88"/>
      <c r="U270" s="88"/>
      <c r="V270" s="88"/>
      <c r="W270" s="88"/>
      <c r="X270" s="88"/>
      <c r="Y270" s="88"/>
      <c r="Z270" s="88"/>
      <c r="AA270" s="88"/>
      <c r="AB270" s="88"/>
      <c r="AC270" s="89"/>
      <c r="AE270" s="84" t="str">
        <f t="shared" si="41"/>
        <v>　令和８年　月</v>
      </c>
      <c r="AF270" s="85"/>
      <c r="AG270" s="86"/>
      <c r="AH270" s="63"/>
      <c r="BC270" s="37"/>
      <c r="BD270" s="37" t="s">
        <v>66</v>
      </c>
      <c r="BE270" s="37" t="s">
        <v>70</v>
      </c>
    </row>
    <row r="271" spans="1:57" ht="31.5" hidden="1" customHeight="1" outlineLevel="1">
      <c r="B271" s="81" t="s">
        <v>75</v>
      </c>
      <c r="C271" s="81"/>
      <c r="D271" s="81"/>
      <c r="E271" s="82"/>
      <c r="F271" s="82"/>
      <c r="G271" s="82"/>
      <c r="H271" s="82"/>
      <c r="I271" s="82"/>
      <c r="J271" s="82"/>
      <c r="K271" s="82"/>
      <c r="L271" s="83" t="str">
        <f t="shared" si="40"/>
        <v/>
      </c>
      <c r="M271" s="83"/>
      <c r="N271" s="83"/>
      <c r="O271" s="83"/>
      <c r="P271" s="83"/>
      <c r="Q271" s="83"/>
      <c r="R271" s="83"/>
      <c r="S271" s="90" t="s">
        <v>45</v>
      </c>
      <c r="T271" s="90"/>
      <c r="U271" s="90"/>
      <c r="V271" s="90"/>
      <c r="W271" s="90"/>
      <c r="X271" s="90"/>
      <c r="Y271" s="90"/>
      <c r="Z271" s="90" t="s">
        <v>52</v>
      </c>
      <c r="AA271" s="91"/>
      <c r="AB271" s="91"/>
      <c r="AC271" s="91"/>
      <c r="AE271" s="84" t="str">
        <f t="shared" si="41"/>
        <v>　令和８年　月</v>
      </c>
      <c r="AF271" s="85"/>
      <c r="AG271" s="86"/>
      <c r="AH271" s="63"/>
      <c r="BC271" s="37" t="s">
        <v>64</v>
      </c>
      <c r="BD271" s="59">
        <v>1400000</v>
      </c>
      <c r="BE271" s="59">
        <v>400000</v>
      </c>
    </row>
    <row r="272" spans="1:57" ht="31.5" hidden="1" customHeight="1" outlineLevel="1" thickBot="1">
      <c r="B272" s="65" t="s">
        <v>39</v>
      </c>
      <c r="C272" s="65"/>
      <c r="D272" s="65"/>
      <c r="E272" s="66">
        <f>IF(COUNT(E266:K271)&gt;0, SUM(E266:K271), 0)</f>
        <v>0</v>
      </c>
      <c r="F272" s="66"/>
      <c r="G272" s="66"/>
      <c r="H272" s="66"/>
      <c r="I272" s="66"/>
      <c r="J272" s="66"/>
      <c r="K272" s="66"/>
      <c r="L272" s="67">
        <f>IF(COUNT(L266:R271)&gt;0, SUM(L266:R271),0)</f>
        <v>0</v>
      </c>
      <c r="M272" s="67"/>
      <c r="N272" s="67"/>
      <c r="O272" s="67"/>
      <c r="P272" s="67"/>
      <c r="Q272" s="67"/>
      <c r="R272" s="68"/>
      <c r="S272" s="69"/>
      <c r="T272" s="69"/>
      <c r="U272" s="69"/>
      <c r="V272" s="69"/>
      <c r="W272" s="69"/>
      <c r="X272" s="69"/>
      <c r="Y272" s="69"/>
      <c r="Z272" s="69"/>
      <c r="AA272" s="69"/>
      <c r="AB272" s="69"/>
      <c r="AC272" s="69"/>
      <c r="AE272" s="70" t="s">
        <v>39</v>
      </c>
      <c r="AF272" s="71"/>
      <c r="AG272" s="72"/>
      <c r="AH272" s="64" t="str">
        <f>IF(COUNT(AH266:AH271)&gt;0, SUM(AH266:AH271), "")</f>
        <v/>
      </c>
      <c r="AZ272" s="37" t="s">
        <v>63</v>
      </c>
      <c r="BC272" s="37" t="s">
        <v>65</v>
      </c>
      <c r="BD272" s="59">
        <v>3700000</v>
      </c>
      <c r="BE272" s="59">
        <v>2000000</v>
      </c>
    </row>
    <row r="273" spans="1:57" ht="31.5" hidden="1" customHeight="1" outlineLevel="1" thickTop="1">
      <c r="B273" s="73" t="s">
        <v>61</v>
      </c>
      <c r="C273" s="73"/>
      <c r="D273" s="73"/>
      <c r="E273" s="74">
        <f>IFERROR(ROUNDDOWN(MIN(E272*W263,VLOOKUP(E263,BC271:BD274,2,FALSE)-S273),0),0)</f>
        <v>0</v>
      </c>
      <c r="F273" s="74"/>
      <c r="G273" s="74"/>
      <c r="H273" s="74"/>
      <c r="I273" s="74"/>
      <c r="J273" s="74"/>
      <c r="K273" s="74"/>
      <c r="L273" s="74">
        <f>IFERROR(MIN(L272/2,VLOOKUP(E263,BC271:BE274,3,FALSE)-Z273),0)</f>
        <v>0</v>
      </c>
      <c r="M273" s="74"/>
      <c r="N273" s="74"/>
      <c r="O273" s="74"/>
      <c r="P273" s="74"/>
      <c r="Q273" s="74"/>
      <c r="R273" s="74"/>
      <c r="S273" s="75">
        <f>IF(S272="",0,MIN(IFERROR(ROUNDDOWN(S272*W263,0),0),VLOOKUP(E263,BC271:BD274,2,FALSE)))</f>
        <v>0</v>
      </c>
      <c r="T273" s="76"/>
      <c r="U273" s="76"/>
      <c r="V273" s="76"/>
      <c r="W273" s="76"/>
      <c r="X273" s="76"/>
      <c r="Y273" s="77"/>
      <c r="Z273" s="78">
        <f>IF(Z272="",0,MIN(ROUNDDOWN(Z272/2, 0),VLOOKUP(E263,BC271:BE274,3,FALSE)))</f>
        <v>0</v>
      </c>
      <c r="AA273" s="79"/>
      <c r="AB273" s="79"/>
      <c r="AC273" s="80"/>
      <c r="AE273" s="4"/>
      <c r="AF273" s="4"/>
      <c r="AG273" s="4"/>
      <c r="AH273" s="58"/>
      <c r="AZ273" s="59">
        <f>IFERROR(MAX(0, ROUNDDOWN(E272*W263, 0)), 0)</f>
        <v>0</v>
      </c>
      <c r="BC273" s="37" t="s">
        <v>57</v>
      </c>
      <c r="BD273" s="59">
        <v>3400000</v>
      </c>
      <c r="BE273" s="59"/>
    </row>
    <row r="274" spans="1:57" ht="31.5" hidden="1" customHeight="1" outlineLevel="1">
      <c r="L274" s="6" t="s">
        <v>53</v>
      </c>
      <c r="BC274" s="37" t="s">
        <v>49</v>
      </c>
      <c r="BD274" s="59">
        <v>400000</v>
      </c>
      <c r="BE274" s="59"/>
    </row>
    <row r="275" spans="1:57" ht="21" hidden="1" customHeight="1" outlineLevel="1" thickBot="1">
      <c r="L275" s="6"/>
    </row>
    <row r="276" spans="1:57" ht="31.5" hidden="1" customHeight="1" outlineLevel="1" thickBot="1">
      <c r="A276" s="4"/>
      <c r="B276" s="92" t="s">
        <v>56</v>
      </c>
      <c r="C276" s="93"/>
      <c r="D276" s="93"/>
      <c r="E276" s="94"/>
      <c r="F276" s="94"/>
      <c r="G276" s="94"/>
      <c r="H276" s="94"/>
      <c r="I276" s="94"/>
      <c r="J276" s="94"/>
      <c r="K276" s="94"/>
      <c r="L276" s="94"/>
      <c r="M276" s="94"/>
      <c r="N276" s="94"/>
      <c r="O276" s="94"/>
      <c r="P276" s="94"/>
      <c r="Q276" s="94"/>
      <c r="R276" s="95"/>
      <c r="S276" s="4"/>
      <c r="T276" s="4"/>
      <c r="U276" s="4"/>
      <c r="V276" s="60" t="s">
        <v>43</v>
      </c>
      <c r="W276" s="96" t="str">
        <f>IF(E276=AZ277,BA277,IF(E276=AZ278,BA278,IF(E276=AZ279,BA279,IF(E276=AZ280,BA280,""))))</f>
        <v/>
      </c>
      <c r="X276" s="97"/>
      <c r="Y276" s="4"/>
      <c r="Z276" s="4"/>
      <c r="AA276" s="4"/>
      <c r="AB276" s="14"/>
      <c r="AC276" s="14"/>
      <c r="AZ276" s="37"/>
      <c r="BA276" s="37" t="s">
        <v>50</v>
      </c>
      <c r="BC276" s="37"/>
      <c r="BD276" s="37" t="s">
        <v>51</v>
      </c>
    </row>
    <row r="277" spans="1:57" ht="31.5" hidden="1" customHeight="1" outlineLevel="1" thickBot="1">
      <c r="A277" s="4"/>
      <c r="B277" s="98" t="s">
        <v>74</v>
      </c>
      <c r="C277" s="99"/>
      <c r="D277" s="99"/>
      <c r="E277" s="100"/>
      <c r="F277" s="100"/>
      <c r="G277" s="100"/>
      <c r="H277" s="100"/>
      <c r="I277" s="100"/>
      <c r="J277" s="100"/>
      <c r="K277" s="100"/>
      <c r="L277" s="100"/>
      <c r="M277" s="100"/>
      <c r="N277" s="100"/>
      <c r="O277" s="100"/>
      <c r="P277" s="100"/>
      <c r="Q277" s="100"/>
      <c r="R277" s="101"/>
      <c r="S277" s="14"/>
      <c r="T277" s="14"/>
      <c r="U277" s="14"/>
      <c r="V277" s="61" t="s">
        <v>73</v>
      </c>
      <c r="W277" s="102" t="str">
        <f>IF(E276=AZ277,BD277,IF(E276=AZ278,BD278,IF(E276=AZ279,BD279,IF(E276=AZ280,BD280,""))))</f>
        <v/>
      </c>
      <c r="X277" s="103"/>
      <c r="Y277" s="14"/>
      <c r="Z277" s="14"/>
      <c r="AA277" s="14"/>
      <c r="AB277" s="14"/>
      <c r="AC277" s="14"/>
      <c r="AE277" s="104" t="s">
        <v>59</v>
      </c>
      <c r="AF277" s="105"/>
      <c r="AG277" s="106"/>
      <c r="AH277" s="62" t="str">
        <f>IF(E277="","",E277)</f>
        <v/>
      </c>
      <c r="AZ277" s="37" t="s">
        <v>64</v>
      </c>
      <c r="BA277" s="37">
        <v>476</v>
      </c>
      <c r="BC277" s="37" t="s">
        <v>64</v>
      </c>
      <c r="BD277" s="39">
        <v>0.5</v>
      </c>
    </row>
    <row r="278" spans="1:57" ht="31.5" hidden="1" customHeight="1" outlineLevel="1">
      <c r="B278" s="107" t="s">
        <v>41</v>
      </c>
      <c r="C278" s="107"/>
      <c r="D278" s="107"/>
      <c r="E278" s="90" t="s">
        <v>45</v>
      </c>
      <c r="F278" s="90"/>
      <c r="G278" s="90"/>
      <c r="H278" s="90"/>
      <c r="I278" s="90"/>
      <c r="J278" s="90"/>
      <c r="K278" s="90"/>
      <c r="L278" s="90" t="s">
        <v>52</v>
      </c>
      <c r="M278" s="90"/>
      <c r="N278" s="90"/>
      <c r="O278" s="90"/>
      <c r="P278" s="90"/>
      <c r="Q278" s="90"/>
      <c r="R278" s="90"/>
      <c r="S278" s="14"/>
      <c r="T278" s="14"/>
      <c r="U278" s="14"/>
      <c r="V278" s="14"/>
      <c r="W278" s="14"/>
      <c r="X278" s="14"/>
      <c r="Y278" s="14"/>
      <c r="Z278" s="14"/>
      <c r="AA278" s="14"/>
      <c r="AB278" s="14"/>
      <c r="AC278" s="14"/>
      <c r="AE278" s="108" t="s">
        <v>41</v>
      </c>
      <c r="AF278" s="91"/>
      <c r="AG278" s="91"/>
      <c r="AH278" s="54" t="s">
        <v>60</v>
      </c>
      <c r="AZ278" s="37" t="s">
        <v>65</v>
      </c>
      <c r="BA278" s="37">
        <v>476</v>
      </c>
      <c r="BC278" s="37" t="s">
        <v>65</v>
      </c>
      <c r="BD278" s="39">
        <v>0.5</v>
      </c>
    </row>
    <row r="279" spans="1:57" ht="31.5" hidden="1" customHeight="1" outlineLevel="1">
      <c r="B279" s="81" t="s">
        <v>75</v>
      </c>
      <c r="C279" s="81"/>
      <c r="D279" s="81"/>
      <c r="E279" s="82"/>
      <c r="F279" s="82"/>
      <c r="G279" s="82"/>
      <c r="H279" s="82"/>
      <c r="I279" s="82"/>
      <c r="J279" s="82"/>
      <c r="K279" s="82"/>
      <c r="L279" s="83" t="str">
        <f t="shared" ref="L279:L284" si="42">IF(AH279="","",ROUND(AH279/1.1,0))</f>
        <v/>
      </c>
      <c r="M279" s="83"/>
      <c r="N279" s="83"/>
      <c r="O279" s="83"/>
      <c r="P279" s="83"/>
      <c r="Q279" s="83"/>
      <c r="R279" s="83"/>
      <c r="S279" s="14"/>
      <c r="T279" s="14"/>
      <c r="U279" s="14"/>
      <c r="V279" s="14"/>
      <c r="W279" s="14"/>
      <c r="X279" s="14"/>
      <c r="Y279" s="14"/>
      <c r="Z279" s="14"/>
      <c r="AA279" s="14"/>
      <c r="AB279" s="14"/>
      <c r="AC279" s="14"/>
      <c r="AE279" s="109" t="str">
        <f>B279</f>
        <v>　令和８年　月</v>
      </c>
      <c r="AF279" s="85"/>
      <c r="AG279" s="86"/>
      <c r="AH279" s="63"/>
      <c r="AZ279" s="37" t="s">
        <v>57</v>
      </c>
      <c r="BA279" s="37">
        <v>476</v>
      </c>
      <c r="BC279" s="37" t="s">
        <v>57</v>
      </c>
      <c r="BD279" s="37" t="s">
        <v>58</v>
      </c>
    </row>
    <row r="280" spans="1:57" ht="31.5" hidden="1" customHeight="1" outlineLevel="1">
      <c r="B280" s="81" t="s">
        <v>75</v>
      </c>
      <c r="C280" s="81"/>
      <c r="D280" s="81"/>
      <c r="E280" s="82"/>
      <c r="F280" s="82"/>
      <c r="G280" s="82"/>
      <c r="H280" s="82"/>
      <c r="I280" s="82"/>
      <c r="J280" s="82"/>
      <c r="K280" s="82"/>
      <c r="L280" s="83" t="str">
        <f t="shared" si="42"/>
        <v/>
      </c>
      <c r="M280" s="83"/>
      <c r="N280" s="83"/>
      <c r="O280" s="83"/>
      <c r="P280" s="83"/>
      <c r="Q280" s="83"/>
      <c r="R280" s="83"/>
      <c r="S280" s="14"/>
      <c r="T280" s="14"/>
      <c r="U280" s="14"/>
      <c r="V280" s="14"/>
      <c r="W280" s="14"/>
      <c r="X280" s="14"/>
      <c r="Y280" s="14"/>
      <c r="Z280" s="14"/>
      <c r="AA280" s="14"/>
      <c r="AB280" s="14"/>
      <c r="AC280" s="14"/>
      <c r="AE280" s="84" t="str">
        <f t="shared" ref="AE280:AE284" si="43">B280</f>
        <v>　令和８年　月</v>
      </c>
      <c r="AF280" s="85"/>
      <c r="AG280" s="86"/>
      <c r="AH280" s="63"/>
      <c r="AZ280" s="37" t="s">
        <v>49</v>
      </c>
      <c r="BA280" s="37">
        <v>576</v>
      </c>
      <c r="BC280" s="37" t="s">
        <v>49</v>
      </c>
      <c r="BD280" s="37" t="s">
        <v>58</v>
      </c>
    </row>
    <row r="281" spans="1:57" ht="31.5" hidden="1" customHeight="1" outlineLevel="1">
      <c r="B281" s="81" t="s">
        <v>75</v>
      </c>
      <c r="C281" s="81"/>
      <c r="D281" s="81"/>
      <c r="E281" s="82"/>
      <c r="F281" s="82"/>
      <c r="G281" s="82"/>
      <c r="H281" s="82"/>
      <c r="I281" s="82"/>
      <c r="J281" s="82"/>
      <c r="K281" s="82"/>
      <c r="L281" s="83" t="str">
        <f t="shared" si="42"/>
        <v/>
      </c>
      <c r="M281" s="83"/>
      <c r="N281" s="83"/>
      <c r="O281" s="83"/>
      <c r="P281" s="83"/>
      <c r="Q281" s="83"/>
      <c r="R281" s="83"/>
      <c r="S281" s="14"/>
      <c r="T281" s="14"/>
      <c r="U281" s="14"/>
      <c r="V281" s="14"/>
      <c r="W281" s="14"/>
      <c r="X281" s="14"/>
      <c r="Y281" s="14"/>
      <c r="Z281" s="14"/>
      <c r="AA281" s="14"/>
      <c r="AB281" s="14"/>
      <c r="AC281" s="14"/>
      <c r="AE281" s="84" t="str">
        <f t="shared" si="43"/>
        <v>　令和８年　月</v>
      </c>
      <c r="AF281" s="85"/>
      <c r="AG281" s="86"/>
      <c r="AH281" s="63"/>
    </row>
    <row r="282" spans="1:57" ht="31.5" hidden="1" customHeight="1" outlineLevel="1" thickBot="1">
      <c r="B282" s="81" t="s">
        <v>75</v>
      </c>
      <c r="C282" s="81"/>
      <c r="D282" s="81"/>
      <c r="E282" s="82"/>
      <c r="F282" s="82"/>
      <c r="G282" s="82"/>
      <c r="H282" s="82"/>
      <c r="I282" s="82"/>
      <c r="J282" s="82"/>
      <c r="K282" s="82"/>
      <c r="L282" s="83" t="str">
        <f t="shared" si="42"/>
        <v/>
      </c>
      <c r="M282" s="83"/>
      <c r="N282" s="83"/>
      <c r="O282" s="83"/>
      <c r="P282" s="83"/>
      <c r="Q282" s="83"/>
      <c r="R282" s="83"/>
      <c r="S282" s="14"/>
      <c r="T282" s="14"/>
      <c r="U282" s="14"/>
      <c r="V282" s="14"/>
      <c r="W282" s="14"/>
      <c r="X282" s="14"/>
      <c r="Y282" s="14"/>
      <c r="Z282" s="14"/>
      <c r="AA282" s="14"/>
      <c r="AB282" s="14"/>
      <c r="AC282" s="14"/>
      <c r="AE282" s="84" t="str">
        <f t="shared" si="43"/>
        <v>　令和８年　月</v>
      </c>
      <c r="AF282" s="85"/>
      <c r="AG282" s="86"/>
      <c r="AH282" s="63"/>
    </row>
    <row r="283" spans="1:57" ht="31.5" hidden="1" customHeight="1" outlineLevel="1" thickBot="1">
      <c r="B283" s="81" t="s">
        <v>75</v>
      </c>
      <c r="C283" s="81"/>
      <c r="D283" s="81"/>
      <c r="E283" s="82"/>
      <c r="F283" s="82"/>
      <c r="G283" s="82"/>
      <c r="H283" s="82"/>
      <c r="I283" s="82"/>
      <c r="J283" s="82"/>
      <c r="K283" s="82"/>
      <c r="L283" s="83" t="str">
        <f t="shared" si="42"/>
        <v/>
      </c>
      <c r="M283" s="83"/>
      <c r="N283" s="83"/>
      <c r="O283" s="83"/>
      <c r="P283" s="83"/>
      <c r="Q283" s="83"/>
      <c r="R283" s="83"/>
      <c r="S283" s="87" t="s">
        <v>62</v>
      </c>
      <c r="T283" s="88"/>
      <c r="U283" s="88"/>
      <c r="V283" s="88"/>
      <c r="W283" s="88"/>
      <c r="X283" s="88"/>
      <c r="Y283" s="88"/>
      <c r="Z283" s="88"/>
      <c r="AA283" s="88"/>
      <c r="AB283" s="88"/>
      <c r="AC283" s="89"/>
      <c r="AE283" s="84" t="str">
        <f t="shared" si="43"/>
        <v>　令和８年　月</v>
      </c>
      <c r="AF283" s="85"/>
      <c r="AG283" s="86"/>
      <c r="AH283" s="63"/>
      <c r="BC283" s="37"/>
      <c r="BD283" s="37" t="s">
        <v>66</v>
      </c>
      <c r="BE283" s="37" t="s">
        <v>70</v>
      </c>
    </row>
    <row r="284" spans="1:57" ht="31.5" hidden="1" customHeight="1" outlineLevel="1">
      <c r="B284" s="81" t="s">
        <v>75</v>
      </c>
      <c r="C284" s="81"/>
      <c r="D284" s="81"/>
      <c r="E284" s="82"/>
      <c r="F284" s="82"/>
      <c r="G284" s="82"/>
      <c r="H284" s="82"/>
      <c r="I284" s="82"/>
      <c r="J284" s="82"/>
      <c r="K284" s="82"/>
      <c r="L284" s="83" t="str">
        <f t="shared" si="42"/>
        <v/>
      </c>
      <c r="M284" s="83"/>
      <c r="N284" s="83"/>
      <c r="O284" s="83"/>
      <c r="P284" s="83"/>
      <c r="Q284" s="83"/>
      <c r="R284" s="83"/>
      <c r="S284" s="90" t="s">
        <v>45</v>
      </c>
      <c r="T284" s="90"/>
      <c r="U284" s="90"/>
      <c r="V284" s="90"/>
      <c r="W284" s="90"/>
      <c r="X284" s="90"/>
      <c r="Y284" s="90"/>
      <c r="Z284" s="90" t="s">
        <v>52</v>
      </c>
      <c r="AA284" s="91"/>
      <c r="AB284" s="91"/>
      <c r="AC284" s="91"/>
      <c r="AE284" s="84" t="str">
        <f t="shared" si="43"/>
        <v>　令和８年　月</v>
      </c>
      <c r="AF284" s="85"/>
      <c r="AG284" s="86"/>
      <c r="AH284" s="63"/>
      <c r="BC284" s="37" t="s">
        <v>64</v>
      </c>
      <c r="BD284" s="59">
        <v>1400000</v>
      </c>
      <c r="BE284" s="59">
        <v>400000</v>
      </c>
    </row>
    <row r="285" spans="1:57" ht="31.5" hidden="1" customHeight="1" outlineLevel="1" thickBot="1">
      <c r="B285" s="65" t="s">
        <v>39</v>
      </c>
      <c r="C285" s="65"/>
      <c r="D285" s="65"/>
      <c r="E285" s="66">
        <f>IF(COUNT(E279:K284)&gt;0, SUM(E279:K284), 0)</f>
        <v>0</v>
      </c>
      <c r="F285" s="66"/>
      <c r="G285" s="66"/>
      <c r="H285" s="66"/>
      <c r="I285" s="66"/>
      <c r="J285" s="66"/>
      <c r="K285" s="66"/>
      <c r="L285" s="67">
        <f>IF(COUNT(L279:R284)&gt;0, SUM(L279:R284),0)</f>
        <v>0</v>
      </c>
      <c r="M285" s="67"/>
      <c r="N285" s="67"/>
      <c r="O285" s="67"/>
      <c r="P285" s="67"/>
      <c r="Q285" s="67"/>
      <c r="R285" s="68"/>
      <c r="S285" s="69"/>
      <c r="T285" s="69"/>
      <c r="U285" s="69"/>
      <c r="V285" s="69"/>
      <c r="W285" s="69"/>
      <c r="X285" s="69"/>
      <c r="Y285" s="69"/>
      <c r="Z285" s="69"/>
      <c r="AA285" s="69"/>
      <c r="AB285" s="69"/>
      <c r="AC285" s="69"/>
      <c r="AE285" s="70" t="s">
        <v>39</v>
      </c>
      <c r="AF285" s="71"/>
      <c r="AG285" s="72"/>
      <c r="AH285" s="64" t="str">
        <f>IF(COUNT(AH279:AH284)&gt;0, SUM(AH279:AH284), "")</f>
        <v/>
      </c>
      <c r="AZ285" s="37" t="s">
        <v>63</v>
      </c>
      <c r="BC285" s="37" t="s">
        <v>65</v>
      </c>
      <c r="BD285" s="59">
        <v>3700000</v>
      </c>
      <c r="BE285" s="59">
        <v>2000000</v>
      </c>
    </row>
    <row r="286" spans="1:57" ht="31.5" hidden="1" customHeight="1" outlineLevel="1" thickTop="1">
      <c r="B286" s="73" t="s">
        <v>61</v>
      </c>
      <c r="C286" s="73"/>
      <c r="D286" s="73"/>
      <c r="E286" s="74">
        <f>IFERROR(ROUNDDOWN(MIN(E285*W276,VLOOKUP(E276,BC284:BD287,2,FALSE)-S286),0),0)</f>
        <v>0</v>
      </c>
      <c r="F286" s="74"/>
      <c r="G286" s="74"/>
      <c r="H286" s="74"/>
      <c r="I286" s="74"/>
      <c r="J286" s="74"/>
      <c r="K286" s="74"/>
      <c r="L286" s="74">
        <f>IFERROR(MIN(L285/2,VLOOKUP(E276,BC284:BE287,3,FALSE)-Z286),0)</f>
        <v>0</v>
      </c>
      <c r="M286" s="74"/>
      <c r="N286" s="74"/>
      <c r="O286" s="74"/>
      <c r="P286" s="74"/>
      <c r="Q286" s="74"/>
      <c r="R286" s="74"/>
      <c r="S286" s="75">
        <f>IF(S285="",0,MIN(IFERROR(ROUNDDOWN(S285*W276,0),0),VLOOKUP(E276,BC284:BD287,2,FALSE)))</f>
        <v>0</v>
      </c>
      <c r="T286" s="76"/>
      <c r="U286" s="76"/>
      <c r="V286" s="76"/>
      <c r="W286" s="76"/>
      <c r="X286" s="76"/>
      <c r="Y286" s="77"/>
      <c r="Z286" s="78">
        <f>IF(Z285="",0,MIN(ROUNDDOWN(Z285/2, 0),VLOOKUP(E276,BC284:BE287,3,FALSE)))</f>
        <v>0</v>
      </c>
      <c r="AA286" s="79"/>
      <c r="AB286" s="79"/>
      <c r="AC286" s="80"/>
      <c r="AE286" s="4"/>
      <c r="AF286" s="4"/>
      <c r="AG286" s="4"/>
      <c r="AH286" s="58"/>
      <c r="AZ286" s="59">
        <f>IFERROR(MAX(0, ROUNDDOWN(E285*W276, 0)), 0)</f>
        <v>0</v>
      </c>
      <c r="BC286" s="37" t="s">
        <v>57</v>
      </c>
      <c r="BD286" s="59">
        <v>3400000</v>
      </c>
      <c r="BE286" s="59"/>
    </row>
    <row r="287" spans="1:57" ht="31.5" hidden="1" customHeight="1" outlineLevel="1">
      <c r="L287" s="6" t="s">
        <v>53</v>
      </c>
      <c r="BC287" s="37" t="s">
        <v>49</v>
      </c>
      <c r="BD287" s="59">
        <v>400000</v>
      </c>
      <c r="BE287" s="59"/>
    </row>
    <row r="288" spans="1:57" ht="21" hidden="1" customHeight="1" outlineLevel="1" thickBot="1">
      <c r="L288" s="6"/>
    </row>
    <row r="289" spans="1:57" ht="31.5" hidden="1" customHeight="1" outlineLevel="1" thickBot="1">
      <c r="A289" s="4"/>
      <c r="B289" s="92" t="s">
        <v>56</v>
      </c>
      <c r="C289" s="93"/>
      <c r="D289" s="93"/>
      <c r="E289" s="94"/>
      <c r="F289" s="94"/>
      <c r="G289" s="94"/>
      <c r="H289" s="94"/>
      <c r="I289" s="94"/>
      <c r="J289" s="94"/>
      <c r="K289" s="94"/>
      <c r="L289" s="94"/>
      <c r="M289" s="94"/>
      <c r="N289" s="94"/>
      <c r="O289" s="94"/>
      <c r="P289" s="94"/>
      <c r="Q289" s="94"/>
      <c r="R289" s="95"/>
      <c r="S289" s="4"/>
      <c r="T289" s="4"/>
      <c r="U289" s="4"/>
      <c r="V289" s="60" t="s">
        <v>43</v>
      </c>
      <c r="W289" s="96" t="str">
        <f>IF(E289=AZ290,BA290,IF(E289=AZ291,BA291,IF(E289=AZ292,BA292,IF(E289=AZ293,BA293,""))))</f>
        <v/>
      </c>
      <c r="X289" s="97"/>
      <c r="Y289" s="4"/>
      <c r="Z289" s="4"/>
      <c r="AA289" s="4"/>
      <c r="AB289" s="14"/>
      <c r="AC289" s="14"/>
      <c r="AZ289" s="37"/>
      <c r="BA289" s="37" t="s">
        <v>50</v>
      </c>
      <c r="BC289" s="37"/>
      <c r="BD289" s="37" t="s">
        <v>51</v>
      </c>
    </row>
    <row r="290" spans="1:57" ht="31.5" hidden="1" customHeight="1" outlineLevel="1" thickBot="1">
      <c r="A290" s="4"/>
      <c r="B290" s="98" t="s">
        <v>74</v>
      </c>
      <c r="C290" s="99"/>
      <c r="D290" s="99"/>
      <c r="E290" s="100"/>
      <c r="F290" s="100"/>
      <c r="G290" s="100"/>
      <c r="H290" s="100"/>
      <c r="I290" s="100"/>
      <c r="J290" s="100"/>
      <c r="K290" s="100"/>
      <c r="L290" s="100"/>
      <c r="M290" s="100"/>
      <c r="N290" s="100"/>
      <c r="O290" s="100"/>
      <c r="P290" s="100"/>
      <c r="Q290" s="100"/>
      <c r="R290" s="101"/>
      <c r="S290" s="14"/>
      <c r="T290" s="14"/>
      <c r="U290" s="14"/>
      <c r="V290" s="61" t="s">
        <v>73</v>
      </c>
      <c r="W290" s="102" t="str">
        <f>IF(E289=AZ290,BD290,IF(E289=AZ291,BD291,IF(E289=AZ292,BD292,IF(E289=AZ293,BD293,""))))</f>
        <v/>
      </c>
      <c r="X290" s="103"/>
      <c r="Y290" s="14"/>
      <c r="Z290" s="14"/>
      <c r="AA290" s="14"/>
      <c r="AB290" s="14"/>
      <c r="AC290" s="14"/>
      <c r="AE290" s="104" t="s">
        <v>59</v>
      </c>
      <c r="AF290" s="105"/>
      <c r="AG290" s="106"/>
      <c r="AH290" s="62" t="str">
        <f>IF(E290="","",E290)</f>
        <v/>
      </c>
      <c r="AZ290" s="37" t="s">
        <v>64</v>
      </c>
      <c r="BA290" s="37">
        <v>476</v>
      </c>
      <c r="BC290" s="37" t="s">
        <v>64</v>
      </c>
      <c r="BD290" s="39">
        <v>0.5</v>
      </c>
    </row>
    <row r="291" spans="1:57" ht="31.5" hidden="1" customHeight="1" outlineLevel="1">
      <c r="B291" s="107" t="s">
        <v>41</v>
      </c>
      <c r="C291" s="107"/>
      <c r="D291" s="107"/>
      <c r="E291" s="90" t="s">
        <v>45</v>
      </c>
      <c r="F291" s="90"/>
      <c r="G291" s="90"/>
      <c r="H291" s="90"/>
      <c r="I291" s="90"/>
      <c r="J291" s="90"/>
      <c r="K291" s="90"/>
      <c r="L291" s="90" t="s">
        <v>52</v>
      </c>
      <c r="M291" s="90"/>
      <c r="N291" s="90"/>
      <c r="O291" s="90"/>
      <c r="P291" s="90"/>
      <c r="Q291" s="90"/>
      <c r="R291" s="90"/>
      <c r="S291" s="14"/>
      <c r="T291" s="14"/>
      <c r="U291" s="14"/>
      <c r="V291" s="14"/>
      <c r="W291" s="14"/>
      <c r="X291" s="14"/>
      <c r="Y291" s="14"/>
      <c r="Z291" s="14"/>
      <c r="AA291" s="14"/>
      <c r="AB291" s="14"/>
      <c r="AC291" s="14"/>
      <c r="AE291" s="108" t="s">
        <v>41</v>
      </c>
      <c r="AF291" s="91"/>
      <c r="AG291" s="91"/>
      <c r="AH291" s="54" t="s">
        <v>60</v>
      </c>
      <c r="AZ291" s="37" t="s">
        <v>65</v>
      </c>
      <c r="BA291" s="37">
        <v>476</v>
      </c>
      <c r="BC291" s="37" t="s">
        <v>65</v>
      </c>
      <c r="BD291" s="39">
        <v>0.5</v>
      </c>
    </row>
    <row r="292" spans="1:57" ht="31.5" hidden="1" customHeight="1" outlineLevel="1">
      <c r="B292" s="81" t="s">
        <v>75</v>
      </c>
      <c r="C292" s="81"/>
      <c r="D292" s="81"/>
      <c r="E292" s="82"/>
      <c r="F292" s="82"/>
      <c r="G292" s="82"/>
      <c r="H292" s="82"/>
      <c r="I292" s="82"/>
      <c r="J292" s="82"/>
      <c r="K292" s="82"/>
      <c r="L292" s="83" t="str">
        <f t="shared" ref="L292:L297" si="44">IF(AH292="","",ROUND(AH292/1.1,0))</f>
        <v/>
      </c>
      <c r="M292" s="83"/>
      <c r="N292" s="83"/>
      <c r="O292" s="83"/>
      <c r="P292" s="83"/>
      <c r="Q292" s="83"/>
      <c r="R292" s="83"/>
      <c r="S292" s="14"/>
      <c r="T292" s="14"/>
      <c r="U292" s="14"/>
      <c r="V292" s="14"/>
      <c r="W292" s="14"/>
      <c r="X292" s="14"/>
      <c r="Y292" s="14"/>
      <c r="Z292" s="14"/>
      <c r="AA292" s="14"/>
      <c r="AB292" s="14"/>
      <c r="AC292" s="14"/>
      <c r="AE292" s="109" t="str">
        <f>B292</f>
        <v>　令和８年　月</v>
      </c>
      <c r="AF292" s="85"/>
      <c r="AG292" s="86"/>
      <c r="AH292" s="63"/>
      <c r="AZ292" s="37" t="s">
        <v>57</v>
      </c>
      <c r="BA292" s="37">
        <v>476</v>
      </c>
      <c r="BC292" s="37" t="s">
        <v>57</v>
      </c>
      <c r="BD292" s="37" t="s">
        <v>58</v>
      </c>
    </row>
    <row r="293" spans="1:57" ht="31.5" hidden="1" customHeight="1" outlineLevel="1">
      <c r="B293" s="81" t="s">
        <v>75</v>
      </c>
      <c r="C293" s="81"/>
      <c r="D293" s="81"/>
      <c r="E293" s="82"/>
      <c r="F293" s="82"/>
      <c r="G293" s="82"/>
      <c r="H293" s="82"/>
      <c r="I293" s="82"/>
      <c r="J293" s="82"/>
      <c r="K293" s="82"/>
      <c r="L293" s="83" t="str">
        <f t="shared" si="44"/>
        <v/>
      </c>
      <c r="M293" s="83"/>
      <c r="N293" s="83"/>
      <c r="O293" s="83"/>
      <c r="P293" s="83"/>
      <c r="Q293" s="83"/>
      <c r="R293" s="83"/>
      <c r="S293" s="14"/>
      <c r="T293" s="14"/>
      <c r="U293" s="14"/>
      <c r="V293" s="14"/>
      <c r="W293" s="14"/>
      <c r="X293" s="14"/>
      <c r="Y293" s="14"/>
      <c r="Z293" s="14"/>
      <c r="AA293" s="14"/>
      <c r="AB293" s="14"/>
      <c r="AC293" s="14"/>
      <c r="AE293" s="84" t="str">
        <f t="shared" ref="AE293:AE297" si="45">B293</f>
        <v>　令和８年　月</v>
      </c>
      <c r="AF293" s="85"/>
      <c r="AG293" s="86"/>
      <c r="AH293" s="63"/>
      <c r="AZ293" s="37" t="s">
        <v>49</v>
      </c>
      <c r="BA293" s="37">
        <v>576</v>
      </c>
      <c r="BC293" s="37" t="s">
        <v>49</v>
      </c>
      <c r="BD293" s="37" t="s">
        <v>58</v>
      </c>
    </row>
    <row r="294" spans="1:57" ht="31.5" hidden="1" customHeight="1" outlineLevel="1">
      <c r="B294" s="81" t="s">
        <v>75</v>
      </c>
      <c r="C294" s="81"/>
      <c r="D294" s="81"/>
      <c r="E294" s="82"/>
      <c r="F294" s="82"/>
      <c r="G294" s="82"/>
      <c r="H294" s="82"/>
      <c r="I294" s="82"/>
      <c r="J294" s="82"/>
      <c r="K294" s="82"/>
      <c r="L294" s="83" t="str">
        <f t="shared" si="44"/>
        <v/>
      </c>
      <c r="M294" s="83"/>
      <c r="N294" s="83"/>
      <c r="O294" s="83"/>
      <c r="P294" s="83"/>
      <c r="Q294" s="83"/>
      <c r="R294" s="83"/>
      <c r="S294" s="14"/>
      <c r="T294" s="14"/>
      <c r="U294" s="14"/>
      <c r="V294" s="14"/>
      <c r="W294" s="14"/>
      <c r="X294" s="14"/>
      <c r="Y294" s="14"/>
      <c r="Z294" s="14"/>
      <c r="AA294" s="14"/>
      <c r="AB294" s="14"/>
      <c r="AC294" s="14"/>
      <c r="AE294" s="84" t="str">
        <f t="shared" si="45"/>
        <v>　令和８年　月</v>
      </c>
      <c r="AF294" s="85"/>
      <c r="AG294" s="86"/>
      <c r="AH294" s="63"/>
    </row>
    <row r="295" spans="1:57" ht="31.5" hidden="1" customHeight="1" outlineLevel="1" thickBot="1">
      <c r="B295" s="81" t="s">
        <v>75</v>
      </c>
      <c r="C295" s="81"/>
      <c r="D295" s="81"/>
      <c r="E295" s="82"/>
      <c r="F295" s="82"/>
      <c r="G295" s="82"/>
      <c r="H295" s="82"/>
      <c r="I295" s="82"/>
      <c r="J295" s="82"/>
      <c r="K295" s="82"/>
      <c r="L295" s="83" t="str">
        <f t="shared" si="44"/>
        <v/>
      </c>
      <c r="M295" s="83"/>
      <c r="N295" s="83"/>
      <c r="O295" s="83"/>
      <c r="P295" s="83"/>
      <c r="Q295" s="83"/>
      <c r="R295" s="83"/>
      <c r="S295" s="14"/>
      <c r="T295" s="14"/>
      <c r="U295" s="14"/>
      <c r="V295" s="14"/>
      <c r="W295" s="14"/>
      <c r="X295" s="14"/>
      <c r="Y295" s="14"/>
      <c r="Z295" s="14"/>
      <c r="AA295" s="14"/>
      <c r="AB295" s="14"/>
      <c r="AC295" s="14"/>
      <c r="AE295" s="84" t="str">
        <f t="shared" si="45"/>
        <v>　令和８年　月</v>
      </c>
      <c r="AF295" s="85"/>
      <c r="AG295" s="86"/>
      <c r="AH295" s="63"/>
    </row>
    <row r="296" spans="1:57" ht="31.5" hidden="1" customHeight="1" outlineLevel="1" thickBot="1">
      <c r="B296" s="81" t="s">
        <v>75</v>
      </c>
      <c r="C296" s="81"/>
      <c r="D296" s="81"/>
      <c r="E296" s="82"/>
      <c r="F296" s="82"/>
      <c r="G296" s="82"/>
      <c r="H296" s="82"/>
      <c r="I296" s="82"/>
      <c r="J296" s="82"/>
      <c r="K296" s="82"/>
      <c r="L296" s="83" t="str">
        <f t="shared" si="44"/>
        <v/>
      </c>
      <c r="M296" s="83"/>
      <c r="N296" s="83"/>
      <c r="O296" s="83"/>
      <c r="P296" s="83"/>
      <c r="Q296" s="83"/>
      <c r="R296" s="83"/>
      <c r="S296" s="87" t="s">
        <v>62</v>
      </c>
      <c r="T296" s="88"/>
      <c r="U296" s="88"/>
      <c r="V296" s="88"/>
      <c r="W296" s="88"/>
      <c r="X296" s="88"/>
      <c r="Y296" s="88"/>
      <c r="Z296" s="88"/>
      <c r="AA296" s="88"/>
      <c r="AB296" s="88"/>
      <c r="AC296" s="89"/>
      <c r="AE296" s="84" t="str">
        <f t="shared" si="45"/>
        <v>　令和８年　月</v>
      </c>
      <c r="AF296" s="85"/>
      <c r="AG296" s="86"/>
      <c r="AH296" s="63"/>
      <c r="BC296" s="37"/>
      <c r="BD296" s="37" t="s">
        <v>66</v>
      </c>
      <c r="BE296" s="37" t="s">
        <v>70</v>
      </c>
    </row>
    <row r="297" spans="1:57" ht="31.5" hidden="1" customHeight="1" outlineLevel="1">
      <c r="B297" s="81" t="s">
        <v>75</v>
      </c>
      <c r="C297" s="81"/>
      <c r="D297" s="81"/>
      <c r="E297" s="82"/>
      <c r="F297" s="82"/>
      <c r="G297" s="82"/>
      <c r="H297" s="82"/>
      <c r="I297" s="82"/>
      <c r="J297" s="82"/>
      <c r="K297" s="82"/>
      <c r="L297" s="83" t="str">
        <f t="shared" si="44"/>
        <v/>
      </c>
      <c r="M297" s="83"/>
      <c r="N297" s="83"/>
      <c r="O297" s="83"/>
      <c r="P297" s="83"/>
      <c r="Q297" s="83"/>
      <c r="R297" s="83"/>
      <c r="S297" s="90" t="s">
        <v>45</v>
      </c>
      <c r="T297" s="90"/>
      <c r="U297" s="90"/>
      <c r="V297" s="90"/>
      <c r="W297" s="90"/>
      <c r="X297" s="90"/>
      <c r="Y297" s="90"/>
      <c r="Z297" s="90" t="s">
        <v>52</v>
      </c>
      <c r="AA297" s="91"/>
      <c r="AB297" s="91"/>
      <c r="AC297" s="91"/>
      <c r="AE297" s="84" t="str">
        <f t="shared" si="45"/>
        <v>　令和８年　月</v>
      </c>
      <c r="AF297" s="85"/>
      <c r="AG297" s="86"/>
      <c r="AH297" s="63"/>
      <c r="BC297" s="37" t="s">
        <v>64</v>
      </c>
      <c r="BD297" s="59">
        <v>1400000</v>
      </c>
      <c r="BE297" s="59">
        <v>400000</v>
      </c>
    </row>
    <row r="298" spans="1:57" ht="31.5" hidden="1" customHeight="1" outlineLevel="1" thickBot="1">
      <c r="B298" s="65" t="s">
        <v>39</v>
      </c>
      <c r="C298" s="65"/>
      <c r="D298" s="65"/>
      <c r="E298" s="66">
        <f>IF(COUNT(E292:K297)&gt;0, SUM(E292:K297), 0)</f>
        <v>0</v>
      </c>
      <c r="F298" s="66"/>
      <c r="G298" s="66"/>
      <c r="H298" s="66"/>
      <c r="I298" s="66"/>
      <c r="J298" s="66"/>
      <c r="K298" s="66"/>
      <c r="L298" s="67">
        <f>IF(COUNT(L292:R297)&gt;0, SUM(L292:R297),0)</f>
        <v>0</v>
      </c>
      <c r="M298" s="67"/>
      <c r="N298" s="67"/>
      <c r="O298" s="67"/>
      <c r="P298" s="67"/>
      <c r="Q298" s="67"/>
      <c r="R298" s="68"/>
      <c r="S298" s="69"/>
      <c r="T298" s="69"/>
      <c r="U298" s="69"/>
      <c r="V298" s="69"/>
      <c r="W298" s="69"/>
      <c r="X298" s="69"/>
      <c r="Y298" s="69"/>
      <c r="Z298" s="69"/>
      <c r="AA298" s="69"/>
      <c r="AB298" s="69"/>
      <c r="AC298" s="69"/>
      <c r="AE298" s="70" t="s">
        <v>39</v>
      </c>
      <c r="AF298" s="71"/>
      <c r="AG298" s="72"/>
      <c r="AH298" s="64" t="str">
        <f>IF(COUNT(AH292:AH297)&gt;0, SUM(AH292:AH297), "")</f>
        <v/>
      </c>
      <c r="AZ298" s="37" t="s">
        <v>63</v>
      </c>
      <c r="BC298" s="37" t="s">
        <v>65</v>
      </c>
      <c r="BD298" s="59">
        <v>3700000</v>
      </c>
      <c r="BE298" s="59">
        <v>2000000</v>
      </c>
    </row>
    <row r="299" spans="1:57" ht="31.5" hidden="1" customHeight="1" outlineLevel="1" thickTop="1">
      <c r="B299" s="73" t="s">
        <v>61</v>
      </c>
      <c r="C299" s="73"/>
      <c r="D299" s="73"/>
      <c r="E299" s="74">
        <f>IFERROR(ROUNDDOWN(MIN(E298*W289,VLOOKUP(E289,BC297:BD300,2,FALSE)-S299),0),0)</f>
        <v>0</v>
      </c>
      <c r="F299" s="74"/>
      <c r="G299" s="74"/>
      <c r="H299" s="74"/>
      <c r="I299" s="74"/>
      <c r="J299" s="74"/>
      <c r="K299" s="74"/>
      <c r="L299" s="74">
        <f>IFERROR(MIN(L298/2,VLOOKUP(E289,BC297:BE300,3,FALSE)-Z299),0)</f>
        <v>0</v>
      </c>
      <c r="M299" s="74"/>
      <c r="N299" s="74"/>
      <c r="O299" s="74"/>
      <c r="P299" s="74"/>
      <c r="Q299" s="74"/>
      <c r="R299" s="74"/>
      <c r="S299" s="75">
        <f>IF(S298="",0,MIN(IFERROR(ROUNDDOWN(S298*W289,0),0),VLOOKUP(E289,BC297:BD300,2,FALSE)))</f>
        <v>0</v>
      </c>
      <c r="T299" s="76"/>
      <c r="U299" s="76"/>
      <c r="V299" s="76"/>
      <c r="W299" s="76"/>
      <c r="X299" s="76"/>
      <c r="Y299" s="77"/>
      <c r="Z299" s="78">
        <f>IF(Z298="",0,MIN(ROUNDDOWN(Z298/2, 0),VLOOKUP(E289,BC297:BE300,3,FALSE)))</f>
        <v>0</v>
      </c>
      <c r="AA299" s="79"/>
      <c r="AB299" s="79"/>
      <c r="AC299" s="80"/>
      <c r="AE299" s="4"/>
      <c r="AF299" s="4"/>
      <c r="AG299" s="4"/>
      <c r="AH299" s="58"/>
      <c r="AZ299" s="59">
        <f>IFERROR(MAX(0, ROUNDDOWN(E298*W289, 0)), 0)</f>
        <v>0</v>
      </c>
      <c r="BC299" s="37" t="s">
        <v>57</v>
      </c>
      <c r="BD299" s="59">
        <v>3400000</v>
      </c>
      <c r="BE299" s="59"/>
    </row>
    <row r="300" spans="1:57" ht="31.5" hidden="1" customHeight="1" outlineLevel="1">
      <c r="L300" s="6" t="s">
        <v>53</v>
      </c>
      <c r="BC300" s="37" t="s">
        <v>49</v>
      </c>
      <c r="BD300" s="59">
        <v>400000</v>
      </c>
      <c r="BE300" s="59"/>
    </row>
    <row r="301" spans="1:57" ht="21" hidden="1" customHeight="1" outlineLevel="1" thickBot="1">
      <c r="L301" s="6"/>
    </row>
    <row r="302" spans="1:57" ht="31.5" hidden="1" customHeight="1" outlineLevel="1" thickBot="1">
      <c r="A302" s="4"/>
      <c r="B302" s="92" t="s">
        <v>56</v>
      </c>
      <c r="C302" s="93"/>
      <c r="D302" s="93"/>
      <c r="E302" s="94"/>
      <c r="F302" s="94"/>
      <c r="G302" s="94"/>
      <c r="H302" s="94"/>
      <c r="I302" s="94"/>
      <c r="J302" s="94"/>
      <c r="K302" s="94"/>
      <c r="L302" s="94"/>
      <c r="M302" s="94"/>
      <c r="N302" s="94"/>
      <c r="O302" s="94"/>
      <c r="P302" s="94"/>
      <c r="Q302" s="94"/>
      <c r="R302" s="95"/>
      <c r="S302" s="4"/>
      <c r="T302" s="4"/>
      <c r="U302" s="4"/>
      <c r="V302" s="60" t="s">
        <v>43</v>
      </c>
      <c r="W302" s="96" t="str">
        <f>IF(E302=AZ303,BA303,IF(E302=AZ304,BA304,IF(E302=AZ305,BA305,IF(E302=AZ306,BA306,""))))</f>
        <v/>
      </c>
      <c r="X302" s="97"/>
      <c r="Y302" s="4"/>
      <c r="Z302" s="4"/>
      <c r="AA302" s="4"/>
      <c r="AB302" s="14"/>
      <c r="AC302" s="14"/>
      <c r="AZ302" s="37"/>
      <c r="BA302" s="37" t="s">
        <v>50</v>
      </c>
      <c r="BC302" s="37"/>
      <c r="BD302" s="37" t="s">
        <v>51</v>
      </c>
    </row>
    <row r="303" spans="1:57" ht="31.5" hidden="1" customHeight="1" outlineLevel="1" thickBot="1">
      <c r="A303" s="4"/>
      <c r="B303" s="98" t="s">
        <v>74</v>
      </c>
      <c r="C303" s="99"/>
      <c r="D303" s="99"/>
      <c r="E303" s="100"/>
      <c r="F303" s="100"/>
      <c r="G303" s="100"/>
      <c r="H303" s="100"/>
      <c r="I303" s="100"/>
      <c r="J303" s="100"/>
      <c r="K303" s="100"/>
      <c r="L303" s="100"/>
      <c r="M303" s="100"/>
      <c r="N303" s="100"/>
      <c r="O303" s="100"/>
      <c r="P303" s="100"/>
      <c r="Q303" s="100"/>
      <c r="R303" s="101"/>
      <c r="S303" s="14"/>
      <c r="T303" s="14"/>
      <c r="U303" s="14"/>
      <c r="V303" s="61" t="s">
        <v>73</v>
      </c>
      <c r="W303" s="102" t="str">
        <f>IF(E302=AZ303,BD303,IF(E302=AZ304,BD304,IF(E302=AZ305,BD305,IF(E302=AZ306,BD306,""))))</f>
        <v/>
      </c>
      <c r="X303" s="103"/>
      <c r="Y303" s="14"/>
      <c r="Z303" s="14"/>
      <c r="AA303" s="14"/>
      <c r="AB303" s="14"/>
      <c r="AC303" s="14"/>
      <c r="AE303" s="104" t="s">
        <v>59</v>
      </c>
      <c r="AF303" s="105"/>
      <c r="AG303" s="106"/>
      <c r="AH303" s="62" t="str">
        <f>IF(E303="","",E303)</f>
        <v/>
      </c>
      <c r="AZ303" s="37" t="s">
        <v>64</v>
      </c>
      <c r="BA303" s="37">
        <v>476</v>
      </c>
      <c r="BC303" s="37" t="s">
        <v>64</v>
      </c>
      <c r="BD303" s="39">
        <v>0.5</v>
      </c>
    </row>
    <row r="304" spans="1:57" ht="31.5" hidden="1" customHeight="1" outlineLevel="1">
      <c r="B304" s="107" t="s">
        <v>41</v>
      </c>
      <c r="C304" s="107"/>
      <c r="D304" s="107"/>
      <c r="E304" s="90" t="s">
        <v>45</v>
      </c>
      <c r="F304" s="90"/>
      <c r="G304" s="90"/>
      <c r="H304" s="90"/>
      <c r="I304" s="90"/>
      <c r="J304" s="90"/>
      <c r="K304" s="90"/>
      <c r="L304" s="90" t="s">
        <v>52</v>
      </c>
      <c r="M304" s="90"/>
      <c r="N304" s="90"/>
      <c r="O304" s="90"/>
      <c r="P304" s="90"/>
      <c r="Q304" s="90"/>
      <c r="R304" s="90"/>
      <c r="S304" s="14"/>
      <c r="T304" s="14"/>
      <c r="U304" s="14"/>
      <c r="V304" s="14"/>
      <c r="W304" s="14"/>
      <c r="X304" s="14"/>
      <c r="Y304" s="14"/>
      <c r="Z304" s="14"/>
      <c r="AA304" s="14"/>
      <c r="AB304" s="14"/>
      <c r="AC304" s="14"/>
      <c r="AE304" s="108" t="s">
        <v>41</v>
      </c>
      <c r="AF304" s="91"/>
      <c r="AG304" s="91"/>
      <c r="AH304" s="54" t="s">
        <v>60</v>
      </c>
      <c r="AZ304" s="37" t="s">
        <v>65</v>
      </c>
      <c r="BA304" s="37">
        <v>476</v>
      </c>
      <c r="BC304" s="37" t="s">
        <v>65</v>
      </c>
      <c r="BD304" s="39">
        <v>0.5</v>
      </c>
    </row>
    <row r="305" spans="1:57" ht="31.5" hidden="1" customHeight="1" outlineLevel="1">
      <c r="B305" s="81" t="s">
        <v>75</v>
      </c>
      <c r="C305" s="81"/>
      <c r="D305" s="81"/>
      <c r="E305" s="82"/>
      <c r="F305" s="82"/>
      <c r="G305" s="82"/>
      <c r="H305" s="82"/>
      <c r="I305" s="82"/>
      <c r="J305" s="82"/>
      <c r="K305" s="82"/>
      <c r="L305" s="83" t="str">
        <f t="shared" ref="L305:L310" si="46">IF(AH305="","",ROUND(AH305/1.1,0))</f>
        <v/>
      </c>
      <c r="M305" s="83"/>
      <c r="N305" s="83"/>
      <c r="O305" s="83"/>
      <c r="P305" s="83"/>
      <c r="Q305" s="83"/>
      <c r="R305" s="83"/>
      <c r="S305" s="14"/>
      <c r="T305" s="14"/>
      <c r="U305" s="14"/>
      <c r="V305" s="14"/>
      <c r="W305" s="14"/>
      <c r="X305" s="14"/>
      <c r="Y305" s="14"/>
      <c r="Z305" s="14"/>
      <c r="AA305" s="14"/>
      <c r="AB305" s="14"/>
      <c r="AC305" s="14"/>
      <c r="AE305" s="109" t="str">
        <f>B305</f>
        <v>　令和８年　月</v>
      </c>
      <c r="AF305" s="85"/>
      <c r="AG305" s="86"/>
      <c r="AH305" s="63"/>
      <c r="AZ305" s="37" t="s">
        <v>57</v>
      </c>
      <c r="BA305" s="37">
        <v>476</v>
      </c>
      <c r="BC305" s="37" t="s">
        <v>57</v>
      </c>
      <c r="BD305" s="37" t="s">
        <v>58</v>
      </c>
    </row>
    <row r="306" spans="1:57" ht="31.5" hidden="1" customHeight="1" outlineLevel="1">
      <c r="B306" s="81" t="s">
        <v>75</v>
      </c>
      <c r="C306" s="81"/>
      <c r="D306" s="81"/>
      <c r="E306" s="82"/>
      <c r="F306" s="82"/>
      <c r="G306" s="82"/>
      <c r="H306" s="82"/>
      <c r="I306" s="82"/>
      <c r="J306" s="82"/>
      <c r="K306" s="82"/>
      <c r="L306" s="83" t="str">
        <f t="shared" si="46"/>
        <v/>
      </c>
      <c r="M306" s="83"/>
      <c r="N306" s="83"/>
      <c r="O306" s="83"/>
      <c r="P306" s="83"/>
      <c r="Q306" s="83"/>
      <c r="R306" s="83"/>
      <c r="S306" s="14"/>
      <c r="T306" s="14"/>
      <c r="U306" s="14"/>
      <c r="V306" s="14"/>
      <c r="W306" s="14"/>
      <c r="X306" s="14"/>
      <c r="Y306" s="14"/>
      <c r="Z306" s="14"/>
      <c r="AA306" s="14"/>
      <c r="AB306" s="14"/>
      <c r="AC306" s="14"/>
      <c r="AE306" s="84" t="str">
        <f t="shared" ref="AE306:AE310" si="47">B306</f>
        <v>　令和８年　月</v>
      </c>
      <c r="AF306" s="85"/>
      <c r="AG306" s="86"/>
      <c r="AH306" s="63"/>
      <c r="AZ306" s="37" t="s">
        <v>49</v>
      </c>
      <c r="BA306" s="37">
        <v>576</v>
      </c>
      <c r="BC306" s="37" t="s">
        <v>49</v>
      </c>
      <c r="BD306" s="37" t="s">
        <v>58</v>
      </c>
    </row>
    <row r="307" spans="1:57" ht="31.5" hidden="1" customHeight="1" outlineLevel="1">
      <c r="B307" s="81" t="s">
        <v>75</v>
      </c>
      <c r="C307" s="81"/>
      <c r="D307" s="81"/>
      <c r="E307" s="82"/>
      <c r="F307" s="82"/>
      <c r="G307" s="82"/>
      <c r="H307" s="82"/>
      <c r="I307" s="82"/>
      <c r="J307" s="82"/>
      <c r="K307" s="82"/>
      <c r="L307" s="83" t="str">
        <f t="shared" si="46"/>
        <v/>
      </c>
      <c r="M307" s="83"/>
      <c r="N307" s="83"/>
      <c r="O307" s="83"/>
      <c r="P307" s="83"/>
      <c r="Q307" s="83"/>
      <c r="R307" s="83"/>
      <c r="S307" s="14"/>
      <c r="T307" s="14"/>
      <c r="U307" s="14"/>
      <c r="V307" s="14"/>
      <c r="W307" s="14"/>
      <c r="X307" s="14"/>
      <c r="Y307" s="14"/>
      <c r="Z307" s="14"/>
      <c r="AA307" s="14"/>
      <c r="AB307" s="14"/>
      <c r="AC307" s="14"/>
      <c r="AE307" s="84" t="str">
        <f t="shared" si="47"/>
        <v>　令和８年　月</v>
      </c>
      <c r="AF307" s="85"/>
      <c r="AG307" s="86"/>
      <c r="AH307" s="63"/>
    </row>
    <row r="308" spans="1:57" ht="31.5" hidden="1" customHeight="1" outlineLevel="1" thickBot="1">
      <c r="B308" s="81" t="s">
        <v>75</v>
      </c>
      <c r="C308" s="81"/>
      <c r="D308" s="81"/>
      <c r="E308" s="82"/>
      <c r="F308" s="82"/>
      <c r="G308" s="82"/>
      <c r="H308" s="82"/>
      <c r="I308" s="82"/>
      <c r="J308" s="82"/>
      <c r="K308" s="82"/>
      <c r="L308" s="83" t="str">
        <f t="shared" si="46"/>
        <v/>
      </c>
      <c r="M308" s="83"/>
      <c r="N308" s="83"/>
      <c r="O308" s="83"/>
      <c r="P308" s="83"/>
      <c r="Q308" s="83"/>
      <c r="R308" s="83"/>
      <c r="S308" s="14"/>
      <c r="T308" s="14"/>
      <c r="U308" s="14"/>
      <c r="V308" s="14"/>
      <c r="W308" s="14"/>
      <c r="X308" s="14"/>
      <c r="Y308" s="14"/>
      <c r="Z308" s="14"/>
      <c r="AA308" s="14"/>
      <c r="AB308" s="14"/>
      <c r="AC308" s="14"/>
      <c r="AE308" s="84" t="str">
        <f t="shared" si="47"/>
        <v>　令和８年　月</v>
      </c>
      <c r="AF308" s="85"/>
      <c r="AG308" s="86"/>
      <c r="AH308" s="63"/>
    </row>
    <row r="309" spans="1:57" ht="31.5" hidden="1" customHeight="1" outlineLevel="1" thickBot="1">
      <c r="B309" s="81" t="s">
        <v>75</v>
      </c>
      <c r="C309" s="81"/>
      <c r="D309" s="81"/>
      <c r="E309" s="82"/>
      <c r="F309" s="82"/>
      <c r="G309" s="82"/>
      <c r="H309" s="82"/>
      <c r="I309" s="82"/>
      <c r="J309" s="82"/>
      <c r="K309" s="82"/>
      <c r="L309" s="83" t="str">
        <f t="shared" si="46"/>
        <v/>
      </c>
      <c r="M309" s="83"/>
      <c r="N309" s="83"/>
      <c r="O309" s="83"/>
      <c r="P309" s="83"/>
      <c r="Q309" s="83"/>
      <c r="R309" s="83"/>
      <c r="S309" s="87" t="s">
        <v>62</v>
      </c>
      <c r="T309" s="88"/>
      <c r="U309" s="88"/>
      <c r="V309" s="88"/>
      <c r="W309" s="88"/>
      <c r="X309" s="88"/>
      <c r="Y309" s="88"/>
      <c r="Z309" s="88"/>
      <c r="AA309" s="88"/>
      <c r="AB309" s="88"/>
      <c r="AC309" s="89"/>
      <c r="AE309" s="84" t="str">
        <f t="shared" si="47"/>
        <v>　令和８年　月</v>
      </c>
      <c r="AF309" s="85"/>
      <c r="AG309" s="86"/>
      <c r="AH309" s="63"/>
      <c r="BC309" s="37"/>
      <c r="BD309" s="37" t="s">
        <v>66</v>
      </c>
      <c r="BE309" s="37" t="s">
        <v>70</v>
      </c>
    </row>
    <row r="310" spans="1:57" ht="31.5" hidden="1" customHeight="1" outlineLevel="1">
      <c r="B310" s="81" t="s">
        <v>75</v>
      </c>
      <c r="C310" s="81"/>
      <c r="D310" s="81"/>
      <c r="E310" s="82"/>
      <c r="F310" s="82"/>
      <c r="G310" s="82"/>
      <c r="H310" s="82"/>
      <c r="I310" s="82"/>
      <c r="J310" s="82"/>
      <c r="K310" s="82"/>
      <c r="L310" s="83" t="str">
        <f t="shared" si="46"/>
        <v/>
      </c>
      <c r="M310" s="83"/>
      <c r="N310" s="83"/>
      <c r="O310" s="83"/>
      <c r="P310" s="83"/>
      <c r="Q310" s="83"/>
      <c r="R310" s="83"/>
      <c r="S310" s="90" t="s">
        <v>45</v>
      </c>
      <c r="T310" s="90"/>
      <c r="U310" s="90"/>
      <c r="V310" s="90"/>
      <c r="W310" s="90"/>
      <c r="X310" s="90"/>
      <c r="Y310" s="90"/>
      <c r="Z310" s="90" t="s">
        <v>52</v>
      </c>
      <c r="AA310" s="91"/>
      <c r="AB310" s="91"/>
      <c r="AC310" s="91"/>
      <c r="AE310" s="84" t="str">
        <f t="shared" si="47"/>
        <v>　令和８年　月</v>
      </c>
      <c r="AF310" s="85"/>
      <c r="AG310" s="86"/>
      <c r="AH310" s="63"/>
      <c r="BC310" s="37" t="s">
        <v>64</v>
      </c>
      <c r="BD310" s="59">
        <v>1400000</v>
      </c>
      <c r="BE310" s="59">
        <v>400000</v>
      </c>
    </row>
    <row r="311" spans="1:57" ht="31.5" hidden="1" customHeight="1" outlineLevel="1" thickBot="1">
      <c r="B311" s="65" t="s">
        <v>39</v>
      </c>
      <c r="C311" s="65"/>
      <c r="D311" s="65"/>
      <c r="E311" s="66">
        <f>IF(COUNT(E305:K310)&gt;0, SUM(E305:K310), 0)</f>
        <v>0</v>
      </c>
      <c r="F311" s="66"/>
      <c r="G311" s="66"/>
      <c r="H311" s="66"/>
      <c r="I311" s="66"/>
      <c r="J311" s="66"/>
      <c r="K311" s="66"/>
      <c r="L311" s="67">
        <f>IF(COUNT(L305:R310)&gt;0, SUM(L305:R310),0)</f>
        <v>0</v>
      </c>
      <c r="M311" s="67"/>
      <c r="N311" s="67"/>
      <c r="O311" s="67"/>
      <c r="P311" s="67"/>
      <c r="Q311" s="67"/>
      <c r="R311" s="68"/>
      <c r="S311" s="69"/>
      <c r="T311" s="69"/>
      <c r="U311" s="69"/>
      <c r="V311" s="69"/>
      <c r="W311" s="69"/>
      <c r="X311" s="69"/>
      <c r="Y311" s="69"/>
      <c r="Z311" s="69"/>
      <c r="AA311" s="69"/>
      <c r="AB311" s="69"/>
      <c r="AC311" s="69"/>
      <c r="AE311" s="70" t="s">
        <v>39</v>
      </c>
      <c r="AF311" s="71"/>
      <c r="AG311" s="72"/>
      <c r="AH311" s="64" t="str">
        <f>IF(COUNT(AH305:AH310)&gt;0, SUM(AH305:AH310), "")</f>
        <v/>
      </c>
      <c r="AZ311" s="37" t="s">
        <v>63</v>
      </c>
      <c r="BC311" s="37" t="s">
        <v>65</v>
      </c>
      <c r="BD311" s="59">
        <v>3700000</v>
      </c>
      <c r="BE311" s="59">
        <v>2000000</v>
      </c>
    </row>
    <row r="312" spans="1:57" ht="31.5" hidden="1" customHeight="1" outlineLevel="1" thickTop="1">
      <c r="B312" s="73" t="s">
        <v>61</v>
      </c>
      <c r="C312" s="73"/>
      <c r="D312" s="73"/>
      <c r="E312" s="74">
        <f>IFERROR(ROUNDDOWN(MIN(E311*W302,VLOOKUP(E302,BC310:BD313,2,FALSE)-S312),0),0)</f>
        <v>0</v>
      </c>
      <c r="F312" s="74"/>
      <c r="G312" s="74"/>
      <c r="H312" s="74"/>
      <c r="I312" s="74"/>
      <c r="J312" s="74"/>
      <c r="K312" s="74"/>
      <c r="L312" s="74">
        <f>IFERROR(MIN(L311/2,VLOOKUP(E302,BC310:BE313,3,FALSE)-Z312),0)</f>
        <v>0</v>
      </c>
      <c r="M312" s="74"/>
      <c r="N312" s="74"/>
      <c r="O312" s="74"/>
      <c r="P312" s="74"/>
      <c r="Q312" s="74"/>
      <c r="R312" s="74"/>
      <c r="S312" s="75">
        <f>IF(S311="",0,MIN(IFERROR(ROUNDDOWN(S311*W302,0),0),VLOOKUP(E302,BC310:BD313,2,FALSE)))</f>
        <v>0</v>
      </c>
      <c r="T312" s="76"/>
      <c r="U312" s="76"/>
      <c r="V312" s="76"/>
      <c r="W312" s="76"/>
      <c r="X312" s="76"/>
      <c r="Y312" s="77"/>
      <c r="Z312" s="78">
        <f>IF(Z311="",0,MIN(ROUNDDOWN(Z311/2, 0),VLOOKUP(E302,BC310:BE313,3,FALSE)))</f>
        <v>0</v>
      </c>
      <c r="AA312" s="79"/>
      <c r="AB312" s="79"/>
      <c r="AC312" s="80"/>
      <c r="AE312" s="4"/>
      <c r="AF312" s="4"/>
      <c r="AG312" s="4"/>
      <c r="AH312" s="58"/>
      <c r="AZ312" s="59">
        <f>IFERROR(MAX(0, ROUNDDOWN(E311*W302, 0)), 0)</f>
        <v>0</v>
      </c>
      <c r="BC312" s="37" t="s">
        <v>57</v>
      </c>
      <c r="BD312" s="59">
        <v>3400000</v>
      </c>
      <c r="BE312" s="59"/>
    </row>
    <row r="313" spans="1:57" ht="31.5" hidden="1" customHeight="1" outlineLevel="1">
      <c r="L313" s="6" t="s">
        <v>53</v>
      </c>
      <c r="BC313" s="37" t="s">
        <v>49</v>
      </c>
      <c r="BD313" s="59">
        <v>400000</v>
      </c>
      <c r="BE313" s="59"/>
    </row>
    <row r="314" spans="1:57" ht="21" hidden="1" customHeight="1" outlineLevel="1" thickBot="1">
      <c r="L314" s="6"/>
    </row>
    <row r="315" spans="1:57" ht="31.5" hidden="1" customHeight="1" outlineLevel="1" thickBot="1">
      <c r="A315" s="4"/>
      <c r="B315" s="92" t="s">
        <v>56</v>
      </c>
      <c r="C315" s="93"/>
      <c r="D315" s="93"/>
      <c r="E315" s="94"/>
      <c r="F315" s="94"/>
      <c r="G315" s="94"/>
      <c r="H315" s="94"/>
      <c r="I315" s="94"/>
      <c r="J315" s="94"/>
      <c r="K315" s="94"/>
      <c r="L315" s="94"/>
      <c r="M315" s="94"/>
      <c r="N315" s="94"/>
      <c r="O315" s="94"/>
      <c r="P315" s="94"/>
      <c r="Q315" s="94"/>
      <c r="R315" s="95"/>
      <c r="S315" s="4"/>
      <c r="T315" s="4"/>
      <c r="U315" s="4"/>
      <c r="V315" s="60" t="s">
        <v>43</v>
      </c>
      <c r="W315" s="96" t="str">
        <f>IF(E315=AZ316,BA316,IF(E315=AZ317,BA317,IF(E315=AZ318,BA318,IF(E315=AZ319,BA319,""))))</f>
        <v/>
      </c>
      <c r="X315" s="97"/>
      <c r="Y315" s="4"/>
      <c r="Z315" s="4"/>
      <c r="AA315" s="4"/>
      <c r="AB315" s="14"/>
      <c r="AC315" s="14"/>
      <c r="AZ315" s="37"/>
      <c r="BA315" s="37" t="s">
        <v>50</v>
      </c>
      <c r="BC315" s="37"/>
      <c r="BD315" s="37" t="s">
        <v>51</v>
      </c>
    </row>
    <row r="316" spans="1:57" ht="31.5" hidden="1" customHeight="1" outlineLevel="1" thickBot="1">
      <c r="A316" s="4"/>
      <c r="B316" s="98" t="s">
        <v>74</v>
      </c>
      <c r="C316" s="99"/>
      <c r="D316" s="99"/>
      <c r="E316" s="100"/>
      <c r="F316" s="100"/>
      <c r="G316" s="100"/>
      <c r="H316" s="100"/>
      <c r="I316" s="100"/>
      <c r="J316" s="100"/>
      <c r="K316" s="100"/>
      <c r="L316" s="100"/>
      <c r="M316" s="100"/>
      <c r="N316" s="100"/>
      <c r="O316" s="100"/>
      <c r="P316" s="100"/>
      <c r="Q316" s="100"/>
      <c r="R316" s="101"/>
      <c r="S316" s="14"/>
      <c r="T316" s="14"/>
      <c r="U316" s="14"/>
      <c r="V316" s="61" t="s">
        <v>73</v>
      </c>
      <c r="W316" s="102" t="str">
        <f>IF(E315=AZ316,BD316,IF(E315=AZ317,BD317,IF(E315=AZ318,BD318,IF(E315=AZ319,BD319,""))))</f>
        <v/>
      </c>
      <c r="X316" s="103"/>
      <c r="Y316" s="14"/>
      <c r="Z316" s="14"/>
      <c r="AA316" s="14"/>
      <c r="AB316" s="14"/>
      <c r="AC316" s="14"/>
      <c r="AE316" s="104" t="s">
        <v>59</v>
      </c>
      <c r="AF316" s="105"/>
      <c r="AG316" s="106"/>
      <c r="AH316" s="62" t="str">
        <f>IF(E316="","",E316)</f>
        <v/>
      </c>
      <c r="AZ316" s="37" t="s">
        <v>64</v>
      </c>
      <c r="BA316" s="37">
        <v>476</v>
      </c>
      <c r="BC316" s="37" t="s">
        <v>64</v>
      </c>
      <c r="BD316" s="39">
        <v>0.5</v>
      </c>
    </row>
    <row r="317" spans="1:57" ht="31.5" hidden="1" customHeight="1" outlineLevel="1">
      <c r="B317" s="107" t="s">
        <v>41</v>
      </c>
      <c r="C317" s="107"/>
      <c r="D317" s="107"/>
      <c r="E317" s="90" t="s">
        <v>45</v>
      </c>
      <c r="F317" s="90"/>
      <c r="G317" s="90"/>
      <c r="H317" s="90"/>
      <c r="I317" s="90"/>
      <c r="J317" s="90"/>
      <c r="K317" s="90"/>
      <c r="L317" s="90" t="s">
        <v>52</v>
      </c>
      <c r="M317" s="90"/>
      <c r="N317" s="90"/>
      <c r="O317" s="90"/>
      <c r="P317" s="90"/>
      <c r="Q317" s="90"/>
      <c r="R317" s="90"/>
      <c r="S317" s="14"/>
      <c r="T317" s="14"/>
      <c r="U317" s="14"/>
      <c r="V317" s="14"/>
      <c r="W317" s="14"/>
      <c r="X317" s="14"/>
      <c r="Y317" s="14"/>
      <c r="Z317" s="14"/>
      <c r="AA317" s="14"/>
      <c r="AB317" s="14"/>
      <c r="AC317" s="14"/>
      <c r="AE317" s="108" t="s">
        <v>41</v>
      </c>
      <c r="AF317" s="91"/>
      <c r="AG317" s="91"/>
      <c r="AH317" s="54" t="s">
        <v>60</v>
      </c>
      <c r="AZ317" s="37" t="s">
        <v>65</v>
      </c>
      <c r="BA317" s="37">
        <v>476</v>
      </c>
      <c r="BC317" s="37" t="s">
        <v>65</v>
      </c>
      <c r="BD317" s="39">
        <v>0.5</v>
      </c>
    </row>
    <row r="318" spans="1:57" ht="31.5" hidden="1" customHeight="1" outlineLevel="1">
      <c r="B318" s="81" t="s">
        <v>75</v>
      </c>
      <c r="C318" s="81"/>
      <c r="D318" s="81"/>
      <c r="E318" s="82"/>
      <c r="F318" s="82"/>
      <c r="G318" s="82"/>
      <c r="H318" s="82"/>
      <c r="I318" s="82"/>
      <c r="J318" s="82"/>
      <c r="K318" s="82"/>
      <c r="L318" s="83" t="str">
        <f t="shared" ref="L318:L323" si="48">IF(AH318="","",ROUND(AH318/1.1,0))</f>
        <v/>
      </c>
      <c r="M318" s="83"/>
      <c r="N318" s="83"/>
      <c r="O318" s="83"/>
      <c r="P318" s="83"/>
      <c r="Q318" s="83"/>
      <c r="R318" s="83"/>
      <c r="S318" s="14"/>
      <c r="T318" s="14"/>
      <c r="U318" s="14"/>
      <c r="V318" s="14"/>
      <c r="W318" s="14"/>
      <c r="X318" s="14"/>
      <c r="Y318" s="14"/>
      <c r="Z318" s="14"/>
      <c r="AA318" s="14"/>
      <c r="AB318" s="14"/>
      <c r="AC318" s="14"/>
      <c r="AE318" s="109" t="str">
        <f>B318</f>
        <v>　令和８年　月</v>
      </c>
      <c r="AF318" s="85"/>
      <c r="AG318" s="86"/>
      <c r="AH318" s="63"/>
      <c r="AZ318" s="37" t="s">
        <v>57</v>
      </c>
      <c r="BA318" s="37">
        <v>476</v>
      </c>
      <c r="BC318" s="37" t="s">
        <v>57</v>
      </c>
      <c r="BD318" s="37" t="s">
        <v>58</v>
      </c>
    </row>
    <row r="319" spans="1:57" ht="31.5" hidden="1" customHeight="1" outlineLevel="1">
      <c r="B319" s="81" t="s">
        <v>75</v>
      </c>
      <c r="C319" s="81"/>
      <c r="D319" s="81"/>
      <c r="E319" s="82"/>
      <c r="F319" s="82"/>
      <c r="G319" s="82"/>
      <c r="H319" s="82"/>
      <c r="I319" s="82"/>
      <c r="J319" s="82"/>
      <c r="K319" s="82"/>
      <c r="L319" s="83" t="str">
        <f t="shared" si="48"/>
        <v/>
      </c>
      <c r="M319" s="83"/>
      <c r="N319" s="83"/>
      <c r="O319" s="83"/>
      <c r="P319" s="83"/>
      <c r="Q319" s="83"/>
      <c r="R319" s="83"/>
      <c r="S319" s="14"/>
      <c r="T319" s="14"/>
      <c r="U319" s="14"/>
      <c r="V319" s="14"/>
      <c r="W319" s="14"/>
      <c r="X319" s="14"/>
      <c r="Y319" s="14"/>
      <c r="Z319" s="14"/>
      <c r="AA319" s="14"/>
      <c r="AB319" s="14"/>
      <c r="AC319" s="14"/>
      <c r="AE319" s="84" t="str">
        <f t="shared" ref="AE319:AE323" si="49">B319</f>
        <v>　令和８年　月</v>
      </c>
      <c r="AF319" s="85"/>
      <c r="AG319" s="86"/>
      <c r="AH319" s="63"/>
      <c r="AZ319" s="37" t="s">
        <v>49</v>
      </c>
      <c r="BA319" s="37">
        <v>576</v>
      </c>
      <c r="BC319" s="37" t="s">
        <v>49</v>
      </c>
      <c r="BD319" s="37" t="s">
        <v>58</v>
      </c>
    </row>
    <row r="320" spans="1:57" ht="31.5" hidden="1" customHeight="1" outlineLevel="1">
      <c r="B320" s="81" t="s">
        <v>75</v>
      </c>
      <c r="C320" s="81"/>
      <c r="D320" s="81"/>
      <c r="E320" s="82"/>
      <c r="F320" s="82"/>
      <c r="G320" s="82"/>
      <c r="H320" s="82"/>
      <c r="I320" s="82"/>
      <c r="J320" s="82"/>
      <c r="K320" s="82"/>
      <c r="L320" s="83" t="str">
        <f t="shared" si="48"/>
        <v/>
      </c>
      <c r="M320" s="83"/>
      <c r="N320" s="83"/>
      <c r="O320" s="83"/>
      <c r="P320" s="83"/>
      <c r="Q320" s="83"/>
      <c r="R320" s="83"/>
      <c r="S320" s="14"/>
      <c r="T320" s="14"/>
      <c r="U320" s="14"/>
      <c r="V320" s="14"/>
      <c r="W320" s="14"/>
      <c r="X320" s="14"/>
      <c r="Y320" s="14"/>
      <c r="Z320" s="14"/>
      <c r="AA320" s="14"/>
      <c r="AB320" s="14"/>
      <c r="AC320" s="14"/>
      <c r="AE320" s="84" t="str">
        <f t="shared" si="49"/>
        <v>　令和８年　月</v>
      </c>
      <c r="AF320" s="85"/>
      <c r="AG320" s="86"/>
      <c r="AH320" s="63"/>
    </row>
    <row r="321" spans="1:57" ht="31.5" hidden="1" customHeight="1" outlineLevel="1" thickBot="1">
      <c r="B321" s="81" t="s">
        <v>75</v>
      </c>
      <c r="C321" s="81"/>
      <c r="D321" s="81"/>
      <c r="E321" s="82"/>
      <c r="F321" s="82"/>
      <c r="G321" s="82"/>
      <c r="H321" s="82"/>
      <c r="I321" s="82"/>
      <c r="J321" s="82"/>
      <c r="K321" s="82"/>
      <c r="L321" s="83" t="str">
        <f t="shared" si="48"/>
        <v/>
      </c>
      <c r="M321" s="83"/>
      <c r="N321" s="83"/>
      <c r="O321" s="83"/>
      <c r="P321" s="83"/>
      <c r="Q321" s="83"/>
      <c r="R321" s="83"/>
      <c r="S321" s="14"/>
      <c r="T321" s="14"/>
      <c r="U321" s="14"/>
      <c r="V321" s="14"/>
      <c r="W321" s="14"/>
      <c r="X321" s="14"/>
      <c r="Y321" s="14"/>
      <c r="Z321" s="14"/>
      <c r="AA321" s="14"/>
      <c r="AB321" s="14"/>
      <c r="AC321" s="14"/>
      <c r="AE321" s="84" t="str">
        <f t="shared" si="49"/>
        <v>　令和８年　月</v>
      </c>
      <c r="AF321" s="85"/>
      <c r="AG321" s="86"/>
      <c r="AH321" s="63"/>
    </row>
    <row r="322" spans="1:57" ht="31.5" hidden="1" customHeight="1" outlineLevel="1" thickBot="1">
      <c r="B322" s="81" t="s">
        <v>75</v>
      </c>
      <c r="C322" s="81"/>
      <c r="D322" s="81"/>
      <c r="E322" s="82"/>
      <c r="F322" s="82"/>
      <c r="G322" s="82"/>
      <c r="H322" s="82"/>
      <c r="I322" s="82"/>
      <c r="J322" s="82"/>
      <c r="K322" s="82"/>
      <c r="L322" s="83" t="str">
        <f t="shared" si="48"/>
        <v/>
      </c>
      <c r="M322" s="83"/>
      <c r="N322" s="83"/>
      <c r="O322" s="83"/>
      <c r="P322" s="83"/>
      <c r="Q322" s="83"/>
      <c r="R322" s="83"/>
      <c r="S322" s="87" t="s">
        <v>62</v>
      </c>
      <c r="T322" s="88"/>
      <c r="U322" s="88"/>
      <c r="V322" s="88"/>
      <c r="W322" s="88"/>
      <c r="X322" s="88"/>
      <c r="Y322" s="88"/>
      <c r="Z322" s="88"/>
      <c r="AA322" s="88"/>
      <c r="AB322" s="88"/>
      <c r="AC322" s="89"/>
      <c r="AE322" s="84" t="str">
        <f t="shared" si="49"/>
        <v>　令和８年　月</v>
      </c>
      <c r="AF322" s="85"/>
      <c r="AG322" s="86"/>
      <c r="AH322" s="63"/>
      <c r="BC322" s="37"/>
      <c r="BD322" s="37" t="s">
        <v>66</v>
      </c>
      <c r="BE322" s="37" t="s">
        <v>70</v>
      </c>
    </row>
    <row r="323" spans="1:57" ht="31.5" hidden="1" customHeight="1" outlineLevel="1">
      <c r="B323" s="81" t="s">
        <v>75</v>
      </c>
      <c r="C323" s="81"/>
      <c r="D323" s="81"/>
      <c r="E323" s="82"/>
      <c r="F323" s="82"/>
      <c r="G323" s="82"/>
      <c r="H323" s="82"/>
      <c r="I323" s="82"/>
      <c r="J323" s="82"/>
      <c r="K323" s="82"/>
      <c r="L323" s="83" t="str">
        <f t="shared" si="48"/>
        <v/>
      </c>
      <c r="M323" s="83"/>
      <c r="N323" s="83"/>
      <c r="O323" s="83"/>
      <c r="P323" s="83"/>
      <c r="Q323" s="83"/>
      <c r="R323" s="83"/>
      <c r="S323" s="90" t="s">
        <v>45</v>
      </c>
      <c r="T323" s="90"/>
      <c r="U323" s="90"/>
      <c r="V323" s="90"/>
      <c r="W323" s="90"/>
      <c r="X323" s="90"/>
      <c r="Y323" s="90"/>
      <c r="Z323" s="90" t="s">
        <v>52</v>
      </c>
      <c r="AA323" s="91"/>
      <c r="AB323" s="91"/>
      <c r="AC323" s="91"/>
      <c r="AE323" s="84" t="str">
        <f t="shared" si="49"/>
        <v>　令和８年　月</v>
      </c>
      <c r="AF323" s="85"/>
      <c r="AG323" s="86"/>
      <c r="AH323" s="63"/>
      <c r="BC323" s="37" t="s">
        <v>64</v>
      </c>
      <c r="BD323" s="59">
        <v>1400000</v>
      </c>
      <c r="BE323" s="59">
        <v>400000</v>
      </c>
    </row>
    <row r="324" spans="1:57" ht="31.5" hidden="1" customHeight="1" outlineLevel="1" thickBot="1">
      <c r="B324" s="65" t="s">
        <v>39</v>
      </c>
      <c r="C324" s="65"/>
      <c r="D324" s="65"/>
      <c r="E324" s="66">
        <f>IF(COUNT(E318:K323)&gt;0, SUM(E318:K323), 0)</f>
        <v>0</v>
      </c>
      <c r="F324" s="66"/>
      <c r="G324" s="66"/>
      <c r="H324" s="66"/>
      <c r="I324" s="66"/>
      <c r="J324" s="66"/>
      <c r="K324" s="66"/>
      <c r="L324" s="67">
        <f>IF(COUNT(L318:R323)&gt;0, SUM(L318:R323),0)</f>
        <v>0</v>
      </c>
      <c r="M324" s="67"/>
      <c r="N324" s="67"/>
      <c r="O324" s="67"/>
      <c r="P324" s="67"/>
      <c r="Q324" s="67"/>
      <c r="R324" s="68"/>
      <c r="S324" s="69"/>
      <c r="T324" s="69"/>
      <c r="U324" s="69"/>
      <c r="V324" s="69"/>
      <c r="W324" s="69"/>
      <c r="X324" s="69"/>
      <c r="Y324" s="69"/>
      <c r="Z324" s="69"/>
      <c r="AA324" s="69"/>
      <c r="AB324" s="69"/>
      <c r="AC324" s="69"/>
      <c r="AE324" s="70" t="s">
        <v>39</v>
      </c>
      <c r="AF324" s="71"/>
      <c r="AG324" s="72"/>
      <c r="AH324" s="64" t="str">
        <f>IF(COUNT(AH318:AH323)&gt;0, SUM(AH318:AH323), "")</f>
        <v/>
      </c>
      <c r="AZ324" s="37" t="s">
        <v>63</v>
      </c>
      <c r="BC324" s="37" t="s">
        <v>65</v>
      </c>
      <c r="BD324" s="59">
        <v>3700000</v>
      </c>
      <c r="BE324" s="59">
        <v>2000000</v>
      </c>
    </row>
    <row r="325" spans="1:57" ht="31.5" hidden="1" customHeight="1" outlineLevel="1" thickTop="1">
      <c r="B325" s="73" t="s">
        <v>61</v>
      </c>
      <c r="C325" s="73"/>
      <c r="D325" s="73"/>
      <c r="E325" s="74">
        <f>IFERROR(ROUNDDOWN(MIN(E324*W315,VLOOKUP(E315,BC323:BD326,2,FALSE)-S325),0),0)</f>
        <v>0</v>
      </c>
      <c r="F325" s="74"/>
      <c r="G325" s="74"/>
      <c r="H325" s="74"/>
      <c r="I325" s="74"/>
      <c r="J325" s="74"/>
      <c r="K325" s="74"/>
      <c r="L325" s="74">
        <f>IFERROR(MIN(L324/2,VLOOKUP(E315,BC323:BE326,3,FALSE)-Z325),0)</f>
        <v>0</v>
      </c>
      <c r="M325" s="74"/>
      <c r="N325" s="74"/>
      <c r="O325" s="74"/>
      <c r="P325" s="74"/>
      <c r="Q325" s="74"/>
      <c r="R325" s="74"/>
      <c r="S325" s="75">
        <f>IF(S324="",0,MIN(IFERROR(ROUNDDOWN(S324*W315,0),0),VLOOKUP(E315,BC323:BD326,2,FALSE)))</f>
        <v>0</v>
      </c>
      <c r="T325" s="76"/>
      <c r="U325" s="76"/>
      <c r="V325" s="76"/>
      <c r="W325" s="76"/>
      <c r="X325" s="76"/>
      <c r="Y325" s="77"/>
      <c r="Z325" s="78">
        <f>IF(Z324="",0,MIN(ROUNDDOWN(Z324/2, 0),VLOOKUP(E315,BC323:BE326,3,FALSE)))</f>
        <v>0</v>
      </c>
      <c r="AA325" s="79"/>
      <c r="AB325" s="79"/>
      <c r="AC325" s="80"/>
      <c r="AE325" s="4"/>
      <c r="AF325" s="4"/>
      <c r="AG325" s="4"/>
      <c r="AH325" s="58"/>
      <c r="AZ325" s="59">
        <f>IFERROR(MAX(0, ROUNDDOWN(E324*W315, 0)), 0)</f>
        <v>0</v>
      </c>
      <c r="BC325" s="37" t="s">
        <v>57</v>
      </c>
      <c r="BD325" s="59">
        <v>3400000</v>
      </c>
      <c r="BE325" s="59"/>
    </row>
    <row r="326" spans="1:57" ht="31.5" hidden="1" customHeight="1" outlineLevel="1">
      <c r="L326" s="6" t="s">
        <v>53</v>
      </c>
      <c r="BC326" s="37" t="s">
        <v>49</v>
      </c>
      <c r="BD326" s="59">
        <v>400000</v>
      </c>
      <c r="BE326" s="59"/>
    </row>
    <row r="327" spans="1:57" ht="21" hidden="1" customHeight="1" outlineLevel="1" thickBot="1">
      <c r="L327" s="6"/>
    </row>
    <row r="328" spans="1:57" ht="31.5" hidden="1" customHeight="1" outlineLevel="1" thickBot="1">
      <c r="A328" s="4"/>
      <c r="B328" s="92" t="s">
        <v>56</v>
      </c>
      <c r="C328" s="93"/>
      <c r="D328" s="93"/>
      <c r="E328" s="94"/>
      <c r="F328" s="94"/>
      <c r="G328" s="94"/>
      <c r="H328" s="94"/>
      <c r="I328" s="94"/>
      <c r="J328" s="94"/>
      <c r="K328" s="94"/>
      <c r="L328" s="94"/>
      <c r="M328" s="94"/>
      <c r="N328" s="94"/>
      <c r="O328" s="94"/>
      <c r="P328" s="94"/>
      <c r="Q328" s="94"/>
      <c r="R328" s="95"/>
      <c r="S328" s="4"/>
      <c r="T328" s="4"/>
      <c r="U328" s="4"/>
      <c r="V328" s="60" t="s">
        <v>43</v>
      </c>
      <c r="W328" s="96" t="str">
        <f>IF(E328=AZ329,BA329,IF(E328=AZ330,BA330,IF(E328=AZ331,BA331,IF(E328=AZ332,BA332,""))))</f>
        <v/>
      </c>
      <c r="X328" s="97"/>
      <c r="Y328" s="4"/>
      <c r="Z328" s="4"/>
      <c r="AA328" s="4"/>
      <c r="AB328" s="14"/>
      <c r="AC328" s="14"/>
      <c r="AZ328" s="37"/>
      <c r="BA328" s="37" t="s">
        <v>50</v>
      </c>
      <c r="BC328" s="37"/>
      <c r="BD328" s="37" t="s">
        <v>51</v>
      </c>
    </row>
    <row r="329" spans="1:57" ht="31.5" hidden="1" customHeight="1" outlineLevel="1" thickBot="1">
      <c r="A329" s="4"/>
      <c r="B329" s="98" t="s">
        <v>74</v>
      </c>
      <c r="C329" s="99"/>
      <c r="D329" s="99"/>
      <c r="E329" s="100"/>
      <c r="F329" s="100"/>
      <c r="G329" s="100"/>
      <c r="H329" s="100"/>
      <c r="I329" s="100"/>
      <c r="J329" s="100"/>
      <c r="K329" s="100"/>
      <c r="L329" s="100"/>
      <c r="M329" s="100"/>
      <c r="N329" s="100"/>
      <c r="O329" s="100"/>
      <c r="P329" s="100"/>
      <c r="Q329" s="100"/>
      <c r="R329" s="101"/>
      <c r="S329" s="14"/>
      <c r="T329" s="14"/>
      <c r="U329" s="14"/>
      <c r="V329" s="61" t="s">
        <v>73</v>
      </c>
      <c r="W329" s="102" t="str">
        <f>IF(E328=AZ329,BD329,IF(E328=AZ330,BD330,IF(E328=AZ331,BD331,IF(E328=AZ332,BD332,""))))</f>
        <v/>
      </c>
      <c r="X329" s="103"/>
      <c r="Y329" s="14"/>
      <c r="Z329" s="14"/>
      <c r="AA329" s="14"/>
      <c r="AB329" s="14"/>
      <c r="AC329" s="14"/>
      <c r="AE329" s="104" t="s">
        <v>59</v>
      </c>
      <c r="AF329" s="105"/>
      <c r="AG329" s="106"/>
      <c r="AH329" s="62" t="str">
        <f>IF(E329="","",E329)</f>
        <v/>
      </c>
      <c r="AZ329" s="37" t="s">
        <v>64</v>
      </c>
      <c r="BA329" s="37">
        <v>476</v>
      </c>
      <c r="BC329" s="37" t="s">
        <v>64</v>
      </c>
      <c r="BD329" s="39">
        <v>0.5</v>
      </c>
    </row>
    <row r="330" spans="1:57" ht="31.5" hidden="1" customHeight="1" outlineLevel="1">
      <c r="B330" s="107" t="s">
        <v>41</v>
      </c>
      <c r="C330" s="107"/>
      <c r="D330" s="107"/>
      <c r="E330" s="90" t="s">
        <v>45</v>
      </c>
      <c r="F330" s="90"/>
      <c r="G330" s="90"/>
      <c r="H330" s="90"/>
      <c r="I330" s="90"/>
      <c r="J330" s="90"/>
      <c r="K330" s="90"/>
      <c r="L330" s="90" t="s">
        <v>52</v>
      </c>
      <c r="M330" s="90"/>
      <c r="N330" s="90"/>
      <c r="O330" s="90"/>
      <c r="P330" s="90"/>
      <c r="Q330" s="90"/>
      <c r="R330" s="90"/>
      <c r="S330" s="14"/>
      <c r="T330" s="14"/>
      <c r="U330" s="14"/>
      <c r="V330" s="14"/>
      <c r="W330" s="14"/>
      <c r="X330" s="14"/>
      <c r="Y330" s="14"/>
      <c r="Z330" s="14"/>
      <c r="AA330" s="14"/>
      <c r="AB330" s="14"/>
      <c r="AC330" s="14"/>
      <c r="AE330" s="108" t="s">
        <v>41</v>
      </c>
      <c r="AF330" s="91"/>
      <c r="AG330" s="91"/>
      <c r="AH330" s="54" t="s">
        <v>60</v>
      </c>
      <c r="AZ330" s="37" t="s">
        <v>65</v>
      </c>
      <c r="BA330" s="37">
        <v>476</v>
      </c>
      <c r="BC330" s="37" t="s">
        <v>65</v>
      </c>
      <c r="BD330" s="39">
        <v>0.5</v>
      </c>
    </row>
    <row r="331" spans="1:57" ht="31.5" hidden="1" customHeight="1" outlineLevel="1">
      <c r="B331" s="81" t="s">
        <v>75</v>
      </c>
      <c r="C331" s="81"/>
      <c r="D331" s="81"/>
      <c r="E331" s="82"/>
      <c r="F331" s="82"/>
      <c r="G331" s="82"/>
      <c r="H331" s="82"/>
      <c r="I331" s="82"/>
      <c r="J331" s="82"/>
      <c r="K331" s="82"/>
      <c r="L331" s="83" t="str">
        <f t="shared" ref="L331:L336" si="50">IF(AH331="","",ROUND(AH331/1.1,0))</f>
        <v/>
      </c>
      <c r="M331" s="83"/>
      <c r="N331" s="83"/>
      <c r="O331" s="83"/>
      <c r="P331" s="83"/>
      <c r="Q331" s="83"/>
      <c r="R331" s="83"/>
      <c r="S331" s="14"/>
      <c r="T331" s="14"/>
      <c r="U331" s="14"/>
      <c r="V331" s="14"/>
      <c r="W331" s="14"/>
      <c r="X331" s="14"/>
      <c r="Y331" s="14"/>
      <c r="Z331" s="14"/>
      <c r="AA331" s="14"/>
      <c r="AB331" s="14"/>
      <c r="AC331" s="14"/>
      <c r="AE331" s="109" t="str">
        <f>B331</f>
        <v>　令和８年　月</v>
      </c>
      <c r="AF331" s="85"/>
      <c r="AG331" s="86"/>
      <c r="AH331" s="63"/>
      <c r="AZ331" s="37" t="s">
        <v>57</v>
      </c>
      <c r="BA331" s="37">
        <v>476</v>
      </c>
      <c r="BC331" s="37" t="s">
        <v>57</v>
      </c>
      <c r="BD331" s="37" t="s">
        <v>58</v>
      </c>
    </row>
    <row r="332" spans="1:57" ht="31.5" hidden="1" customHeight="1" outlineLevel="1">
      <c r="B332" s="81" t="s">
        <v>75</v>
      </c>
      <c r="C332" s="81"/>
      <c r="D332" s="81"/>
      <c r="E332" s="82"/>
      <c r="F332" s="82"/>
      <c r="G332" s="82"/>
      <c r="H332" s="82"/>
      <c r="I332" s="82"/>
      <c r="J332" s="82"/>
      <c r="K332" s="82"/>
      <c r="L332" s="83" t="str">
        <f t="shared" si="50"/>
        <v/>
      </c>
      <c r="M332" s="83"/>
      <c r="N332" s="83"/>
      <c r="O332" s="83"/>
      <c r="P332" s="83"/>
      <c r="Q332" s="83"/>
      <c r="R332" s="83"/>
      <c r="S332" s="14"/>
      <c r="T332" s="14"/>
      <c r="U332" s="14"/>
      <c r="V332" s="14"/>
      <c r="W332" s="14"/>
      <c r="X332" s="14"/>
      <c r="Y332" s="14"/>
      <c r="Z332" s="14"/>
      <c r="AA332" s="14"/>
      <c r="AB332" s="14"/>
      <c r="AC332" s="14"/>
      <c r="AE332" s="84" t="str">
        <f t="shared" ref="AE332:AE336" si="51">B332</f>
        <v>　令和８年　月</v>
      </c>
      <c r="AF332" s="85"/>
      <c r="AG332" s="86"/>
      <c r="AH332" s="63"/>
      <c r="AZ332" s="37" t="s">
        <v>49</v>
      </c>
      <c r="BA332" s="37">
        <v>576</v>
      </c>
      <c r="BC332" s="37" t="s">
        <v>49</v>
      </c>
      <c r="BD332" s="37" t="s">
        <v>58</v>
      </c>
    </row>
    <row r="333" spans="1:57" ht="31.5" hidden="1" customHeight="1" outlineLevel="1">
      <c r="B333" s="81" t="s">
        <v>75</v>
      </c>
      <c r="C333" s="81"/>
      <c r="D333" s="81"/>
      <c r="E333" s="82"/>
      <c r="F333" s="82"/>
      <c r="G333" s="82"/>
      <c r="H333" s="82"/>
      <c r="I333" s="82"/>
      <c r="J333" s="82"/>
      <c r="K333" s="82"/>
      <c r="L333" s="83" t="str">
        <f t="shared" si="50"/>
        <v/>
      </c>
      <c r="M333" s="83"/>
      <c r="N333" s="83"/>
      <c r="O333" s="83"/>
      <c r="P333" s="83"/>
      <c r="Q333" s="83"/>
      <c r="R333" s="83"/>
      <c r="S333" s="14"/>
      <c r="T333" s="14"/>
      <c r="U333" s="14"/>
      <c r="V333" s="14"/>
      <c r="W333" s="14"/>
      <c r="X333" s="14"/>
      <c r="Y333" s="14"/>
      <c r="Z333" s="14"/>
      <c r="AA333" s="14"/>
      <c r="AB333" s="14"/>
      <c r="AC333" s="14"/>
      <c r="AE333" s="84" t="str">
        <f t="shared" si="51"/>
        <v>　令和８年　月</v>
      </c>
      <c r="AF333" s="85"/>
      <c r="AG333" s="86"/>
      <c r="AH333" s="63"/>
    </row>
    <row r="334" spans="1:57" ht="31.5" hidden="1" customHeight="1" outlineLevel="1" thickBot="1">
      <c r="B334" s="81" t="s">
        <v>75</v>
      </c>
      <c r="C334" s="81"/>
      <c r="D334" s="81"/>
      <c r="E334" s="82"/>
      <c r="F334" s="82"/>
      <c r="G334" s="82"/>
      <c r="H334" s="82"/>
      <c r="I334" s="82"/>
      <c r="J334" s="82"/>
      <c r="K334" s="82"/>
      <c r="L334" s="83" t="str">
        <f t="shared" si="50"/>
        <v/>
      </c>
      <c r="M334" s="83"/>
      <c r="N334" s="83"/>
      <c r="O334" s="83"/>
      <c r="P334" s="83"/>
      <c r="Q334" s="83"/>
      <c r="R334" s="83"/>
      <c r="S334" s="14"/>
      <c r="T334" s="14"/>
      <c r="U334" s="14"/>
      <c r="V334" s="14"/>
      <c r="W334" s="14"/>
      <c r="X334" s="14"/>
      <c r="Y334" s="14"/>
      <c r="Z334" s="14"/>
      <c r="AA334" s="14"/>
      <c r="AB334" s="14"/>
      <c r="AC334" s="14"/>
      <c r="AE334" s="84" t="str">
        <f t="shared" si="51"/>
        <v>　令和８年　月</v>
      </c>
      <c r="AF334" s="85"/>
      <c r="AG334" s="86"/>
      <c r="AH334" s="63"/>
    </row>
    <row r="335" spans="1:57" ht="31.5" hidden="1" customHeight="1" outlineLevel="1" thickBot="1">
      <c r="B335" s="81" t="s">
        <v>75</v>
      </c>
      <c r="C335" s="81"/>
      <c r="D335" s="81"/>
      <c r="E335" s="82"/>
      <c r="F335" s="82"/>
      <c r="G335" s="82"/>
      <c r="H335" s="82"/>
      <c r="I335" s="82"/>
      <c r="J335" s="82"/>
      <c r="K335" s="82"/>
      <c r="L335" s="83" t="str">
        <f t="shared" si="50"/>
        <v/>
      </c>
      <c r="M335" s="83"/>
      <c r="N335" s="83"/>
      <c r="O335" s="83"/>
      <c r="P335" s="83"/>
      <c r="Q335" s="83"/>
      <c r="R335" s="83"/>
      <c r="S335" s="87" t="s">
        <v>62</v>
      </c>
      <c r="T335" s="88"/>
      <c r="U335" s="88"/>
      <c r="V335" s="88"/>
      <c r="W335" s="88"/>
      <c r="X335" s="88"/>
      <c r="Y335" s="88"/>
      <c r="Z335" s="88"/>
      <c r="AA335" s="88"/>
      <c r="AB335" s="88"/>
      <c r="AC335" s="89"/>
      <c r="AE335" s="84" t="str">
        <f t="shared" si="51"/>
        <v>　令和８年　月</v>
      </c>
      <c r="AF335" s="85"/>
      <c r="AG335" s="86"/>
      <c r="AH335" s="63"/>
      <c r="BC335" s="37"/>
      <c r="BD335" s="37" t="s">
        <v>66</v>
      </c>
      <c r="BE335" s="37" t="s">
        <v>70</v>
      </c>
    </row>
    <row r="336" spans="1:57" ht="31.5" hidden="1" customHeight="1" outlineLevel="1">
      <c r="B336" s="81" t="s">
        <v>75</v>
      </c>
      <c r="C336" s="81"/>
      <c r="D336" s="81"/>
      <c r="E336" s="82"/>
      <c r="F336" s="82"/>
      <c r="G336" s="82"/>
      <c r="H336" s="82"/>
      <c r="I336" s="82"/>
      <c r="J336" s="82"/>
      <c r="K336" s="82"/>
      <c r="L336" s="83" t="str">
        <f t="shared" si="50"/>
        <v/>
      </c>
      <c r="M336" s="83"/>
      <c r="N336" s="83"/>
      <c r="O336" s="83"/>
      <c r="P336" s="83"/>
      <c r="Q336" s="83"/>
      <c r="R336" s="83"/>
      <c r="S336" s="90" t="s">
        <v>45</v>
      </c>
      <c r="T336" s="90"/>
      <c r="U336" s="90"/>
      <c r="V336" s="90"/>
      <c r="W336" s="90"/>
      <c r="X336" s="90"/>
      <c r="Y336" s="90"/>
      <c r="Z336" s="90" t="s">
        <v>52</v>
      </c>
      <c r="AA336" s="91"/>
      <c r="AB336" s="91"/>
      <c r="AC336" s="91"/>
      <c r="AE336" s="84" t="str">
        <f t="shared" si="51"/>
        <v>　令和８年　月</v>
      </c>
      <c r="AF336" s="85"/>
      <c r="AG336" s="86"/>
      <c r="AH336" s="63"/>
      <c r="BC336" s="37" t="s">
        <v>64</v>
      </c>
      <c r="BD336" s="59">
        <v>1400000</v>
      </c>
      <c r="BE336" s="59">
        <v>400000</v>
      </c>
    </row>
    <row r="337" spans="1:57" ht="31.5" hidden="1" customHeight="1" outlineLevel="1" thickBot="1">
      <c r="B337" s="65" t="s">
        <v>39</v>
      </c>
      <c r="C337" s="65"/>
      <c r="D337" s="65"/>
      <c r="E337" s="66">
        <f>IF(COUNT(E331:K336)&gt;0, SUM(E331:K336), 0)</f>
        <v>0</v>
      </c>
      <c r="F337" s="66"/>
      <c r="G337" s="66"/>
      <c r="H337" s="66"/>
      <c r="I337" s="66"/>
      <c r="J337" s="66"/>
      <c r="K337" s="66"/>
      <c r="L337" s="67">
        <f>IF(COUNT(L331:R336)&gt;0, SUM(L331:R336),0)</f>
        <v>0</v>
      </c>
      <c r="M337" s="67"/>
      <c r="N337" s="67"/>
      <c r="O337" s="67"/>
      <c r="P337" s="67"/>
      <c r="Q337" s="67"/>
      <c r="R337" s="68"/>
      <c r="S337" s="69"/>
      <c r="T337" s="69"/>
      <c r="U337" s="69"/>
      <c r="V337" s="69"/>
      <c r="W337" s="69"/>
      <c r="X337" s="69"/>
      <c r="Y337" s="69"/>
      <c r="Z337" s="69"/>
      <c r="AA337" s="69"/>
      <c r="AB337" s="69"/>
      <c r="AC337" s="69"/>
      <c r="AE337" s="70" t="s">
        <v>39</v>
      </c>
      <c r="AF337" s="71"/>
      <c r="AG337" s="72"/>
      <c r="AH337" s="64" t="str">
        <f>IF(COUNT(AH331:AH336)&gt;0, SUM(AH331:AH336), "")</f>
        <v/>
      </c>
      <c r="AZ337" s="37" t="s">
        <v>63</v>
      </c>
      <c r="BC337" s="37" t="s">
        <v>65</v>
      </c>
      <c r="BD337" s="59">
        <v>3700000</v>
      </c>
      <c r="BE337" s="59">
        <v>2000000</v>
      </c>
    </row>
    <row r="338" spans="1:57" ht="31.5" hidden="1" customHeight="1" outlineLevel="1" thickTop="1">
      <c r="B338" s="73" t="s">
        <v>61</v>
      </c>
      <c r="C338" s="73"/>
      <c r="D338" s="73"/>
      <c r="E338" s="74">
        <f>IFERROR(ROUNDDOWN(MIN(E337*W328,VLOOKUP(E328,BC336:BD339,2,FALSE)-S338),0),0)</f>
        <v>0</v>
      </c>
      <c r="F338" s="74"/>
      <c r="G338" s="74"/>
      <c r="H338" s="74"/>
      <c r="I338" s="74"/>
      <c r="J338" s="74"/>
      <c r="K338" s="74"/>
      <c r="L338" s="74">
        <f>IFERROR(MIN(L337/2,VLOOKUP(E328,BC336:BE339,3,FALSE)-Z338),0)</f>
        <v>0</v>
      </c>
      <c r="M338" s="74"/>
      <c r="N338" s="74"/>
      <c r="O338" s="74"/>
      <c r="P338" s="74"/>
      <c r="Q338" s="74"/>
      <c r="R338" s="74"/>
      <c r="S338" s="75">
        <f>IF(S337="",0,MIN(IFERROR(ROUNDDOWN(S337*W328,0),0),VLOOKUP(E328,BC336:BD339,2,FALSE)))</f>
        <v>0</v>
      </c>
      <c r="T338" s="76"/>
      <c r="U338" s="76"/>
      <c r="V338" s="76"/>
      <c r="W338" s="76"/>
      <c r="X338" s="76"/>
      <c r="Y338" s="77"/>
      <c r="Z338" s="78">
        <f>IF(Z337="",0,MIN(ROUNDDOWN(Z337/2, 0),VLOOKUP(E328,BC336:BE339,3,FALSE)))</f>
        <v>0</v>
      </c>
      <c r="AA338" s="79"/>
      <c r="AB338" s="79"/>
      <c r="AC338" s="80"/>
      <c r="AE338" s="4"/>
      <c r="AF338" s="4"/>
      <c r="AG338" s="4"/>
      <c r="AH338" s="58"/>
      <c r="AZ338" s="59">
        <f>IFERROR(MAX(0, ROUNDDOWN(E337*W328, 0)), 0)</f>
        <v>0</v>
      </c>
      <c r="BC338" s="37" t="s">
        <v>57</v>
      </c>
      <c r="BD338" s="59">
        <v>3400000</v>
      </c>
      <c r="BE338" s="59"/>
    </row>
    <row r="339" spans="1:57" ht="31.5" hidden="1" customHeight="1" outlineLevel="1">
      <c r="L339" s="6" t="s">
        <v>53</v>
      </c>
      <c r="BC339" s="37" t="s">
        <v>49</v>
      </c>
      <c r="BD339" s="59">
        <v>400000</v>
      </c>
      <c r="BE339" s="59"/>
    </row>
    <row r="340" spans="1:57" ht="21" hidden="1" customHeight="1" outlineLevel="1" thickBot="1">
      <c r="L340" s="6"/>
    </row>
    <row r="341" spans="1:57" ht="31.5" hidden="1" customHeight="1" outlineLevel="1" thickBot="1">
      <c r="A341" s="4"/>
      <c r="B341" s="92" t="s">
        <v>56</v>
      </c>
      <c r="C341" s="93"/>
      <c r="D341" s="93"/>
      <c r="E341" s="94"/>
      <c r="F341" s="94"/>
      <c r="G341" s="94"/>
      <c r="H341" s="94"/>
      <c r="I341" s="94"/>
      <c r="J341" s="94"/>
      <c r="K341" s="94"/>
      <c r="L341" s="94"/>
      <c r="M341" s="94"/>
      <c r="N341" s="94"/>
      <c r="O341" s="94"/>
      <c r="P341" s="94"/>
      <c r="Q341" s="94"/>
      <c r="R341" s="95"/>
      <c r="S341" s="4"/>
      <c r="T341" s="4"/>
      <c r="U341" s="4"/>
      <c r="V341" s="60" t="s">
        <v>43</v>
      </c>
      <c r="W341" s="96" t="str">
        <f>IF(E341=AZ342,BA342,IF(E341=AZ343,BA343,IF(E341=AZ344,BA344,IF(E341=AZ345,BA345,""))))</f>
        <v/>
      </c>
      <c r="X341" s="97"/>
      <c r="Y341" s="4"/>
      <c r="Z341" s="4"/>
      <c r="AA341" s="4"/>
      <c r="AB341" s="14"/>
      <c r="AC341" s="14"/>
      <c r="AZ341" s="37"/>
      <c r="BA341" s="37" t="s">
        <v>50</v>
      </c>
      <c r="BC341" s="37"/>
      <c r="BD341" s="37" t="s">
        <v>51</v>
      </c>
    </row>
    <row r="342" spans="1:57" ht="31.5" hidden="1" customHeight="1" outlineLevel="1" thickBot="1">
      <c r="A342" s="4"/>
      <c r="B342" s="98" t="s">
        <v>74</v>
      </c>
      <c r="C342" s="99"/>
      <c r="D342" s="99"/>
      <c r="E342" s="100"/>
      <c r="F342" s="100"/>
      <c r="G342" s="100"/>
      <c r="H342" s="100"/>
      <c r="I342" s="100"/>
      <c r="J342" s="100"/>
      <c r="K342" s="100"/>
      <c r="L342" s="100"/>
      <c r="M342" s="100"/>
      <c r="N342" s="100"/>
      <c r="O342" s="100"/>
      <c r="P342" s="100"/>
      <c r="Q342" s="100"/>
      <c r="R342" s="101"/>
      <c r="S342" s="14"/>
      <c r="T342" s="14"/>
      <c r="U342" s="14"/>
      <c r="V342" s="61" t="s">
        <v>73</v>
      </c>
      <c r="W342" s="102" t="str">
        <f>IF(E341=AZ342,BD342,IF(E341=AZ343,BD343,IF(E341=AZ344,BD344,IF(E341=AZ345,BD345,""))))</f>
        <v/>
      </c>
      <c r="X342" s="103"/>
      <c r="Y342" s="14"/>
      <c r="Z342" s="14"/>
      <c r="AA342" s="14"/>
      <c r="AB342" s="14"/>
      <c r="AC342" s="14"/>
      <c r="AE342" s="104" t="s">
        <v>59</v>
      </c>
      <c r="AF342" s="105"/>
      <c r="AG342" s="106"/>
      <c r="AH342" s="62" t="str">
        <f>IF(E342="","",E342)</f>
        <v/>
      </c>
      <c r="AZ342" s="37" t="s">
        <v>64</v>
      </c>
      <c r="BA342" s="37">
        <v>476</v>
      </c>
      <c r="BC342" s="37" t="s">
        <v>64</v>
      </c>
      <c r="BD342" s="39">
        <v>0.5</v>
      </c>
    </row>
    <row r="343" spans="1:57" ht="31.5" hidden="1" customHeight="1" outlineLevel="1">
      <c r="B343" s="107" t="s">
        <v>41</v>
      </c>
      <c r="C343" s="107"/>
      <c r="D343" s="107"/>
      <c r="E343" s="90" t="s">
        <v>45</v>
      </c>
      <c r="F343" s="90"/>
      <c r="G343" s="90"/>
      <c r="H343" s="90"/>
      <c r="I343" s="90"/>
      <c r="J343" s="90"/>
      <c r="K343" s="90"/>
      <c r="L343" s="90" t="s">
        <v>52</v>
      </c>
      <c r="M343" s="90"/>
      <c r="N343" s="90"/>
      <c r="O343" s="90"/>
      <c r="P343" s="90"/>
      <c r="Q343" s="90"/>
      <c r="R343" s="90"/>
      <c r="S343" s="14"/>
      <c r="T343" s="14"/>
      <c r="U343" s="14"/>
      <c r="V343" s="14"/>
      <c r="W343" s="14"/>
      <c r="X343" s="14"/>
      <c r="Y343" s="14"/>
      <c r="Z343" s="14"/>
      <c r="AA343" s="14"/>
      <c r="AB343" s="14"/>
      <c r="AC343" s="14"/>
      <c r="AE343" s="108" t="s">
        <v>41</v>
      </c>
      <c r="AF343" s="91"/>
      <c r="AG343" s="91"/>
      <c r="AH343" s="54" t="s">
        <v>60</v>
      </c>
      <c r="AZ343" s="37" t="s">
        <v>65</v>
      </c>
      <c r="BA343" s="37">
        <v>476</v>
      </c>
      <c r="BC343" s="37" t="s">
        <v>65</v>
      </c>
      <c r="BD343" s="39">
        <v>0.5</v>
      </c>
    </row>
    <row r="344" spans="1:57" ht="31.5" hidden="1" customHeight="1" outlineLevel="1">
      <c r="B344" s="81" t="s">
        <v>75</v>
      </c>
      <c r="C344" s="81"/>
      <c r="D344" s="81"/>
      <c r="E344" s="82"/>
      <c r="F344" s="82"/>
      <c r="G344" s="82"/>
      <c r="H344" s="82"/>
      <c r="I344" s="82"/>
      <c r="J344" s="82"/>
      <c r="K344" s="82"/>
      <c r="L344" s="83" t="str">
        <f t="shared" ref="L344:L349" si="52">IF(AH344="","",ROUND(AH344/1.1,0))</f>
        <v/>
      </c>
      <c r="M344" s="83"/>
      <c r="N344" s="83"/>
      <c r="O344" s="83"/>
      <c r="P344" s="83"/>
      <c r="Q344" s="83"/>
      <c r="R344" s="83"/>
      <c r="S344" s="14"/>
      <c r="T344" s="14"/>
      <c r="U344" s="14"/>
      <c r="V344" s="14"/>
      <c r="W344" s="14"/>
      <c r="X344" s="14"/>
      <c r="Y344" s="14"/>
      <c r="Z344" s="14"/>
      <c r="AA344" s="14"/>
      <c r="AB344" s="14"/>
      <c r="AC344" s="14"/>
      <c r="AE344" s="109" t="str">
        <f>B344</f>
        <v>　令和８年　月</v>
      </c>
      <c r="AF344" s="85"/>
      <c r="AG344" s="86"/>
      <c r="AH344" s="63"/>
      <c r="AZ344" s="37" t="s">
        <v>57</v>
      </c>
      <c r="BA344" s="37">
        <v>476</v>
      </c>
      <c r="BC344" s="37" t="s">
        <v>57</v>
      </c>
      <c r="BD344" s="37" t="s">
        <v>58</v>
      </c>
    </row>
    <row r="345" spans="1:57" ht="31.5" hidden="1" customHeight="1" outlineLevel="1">
      <c r="B345" s="81" t="s">
        <v>75</v>
      </c>
      <c r="C345" s="81"/>
      <c r="D345" s="81"/>
      <c r="E345" s="82"/>
      <c r="F345" s="82"/>
      <c r="G345" s="82"/>
      <c r="H345" s="82"/>
      <c r="I345" s="82"/>
      <c r="J345" s="82"/>
      <c r="K345" s="82"/>
      <c r="L345" s="83" t="str">
        <f t="shared" si="52"/>
        <v/>
      </c>
      <c r="M345" s="83"/>
      <c r="N345" s="83"/>
      <c r="O345" s="83"/>
      <c r="P345" s="83"/>
      <c r="Q345" s="83"/>
      <c r="R345" s="83"/>
      <c r="S345" s="14"/>
      <c r="T345" s="14"/>
      <c r="U345" s="14"/>
      <c r="V345" s="14"/>
      <c r="W345" s="14"/>
      <c r="X345" s="14"/>
      <c r="Y345" s="14"/>
      <c r="Z345" s="14"/>
      <c r="AA345" s="14"/>
      <c r="AB345" s="14"/>
      <c r="AC345" s="14"/>
      <c r="AE345" s="84" t="str">
        <f t="shared" ref="AE345:AE349" si="53">B345</f>
        <v>　令和８年　月</v>
      </c>
      <c r="AF345" s="85"/>
      <c r="AG345" s="86"/>
      <c r="AH345" s="63"/>
      <c r="AZ345" s="37" t="s">
        <v>49</v>
      </c>
      <c r="BA345" s="37">
        <v>576</v>
      </c>
      <c r="BC345" s="37" t="s">
        <v>49</v>
      </c>
      <c r="BD345" s="37" t="s">
        <v>58</v>
      </c>
    </row>
    <row r="346" spans="1:57" ht="31.5" hidden="1" customHeight="1" outlineLevel="1">
      <c r="B346" s="81" t="s">
        <v>75</v>
      </c>
      <c r="C346" s="81"/>
      <c r="D346" s="81"/>
      <c r="E346" s="82"/>
      <c r="F346" s="82"/>
      <c r="G346" s="82"/>
      <c r="H346" s="82"/>
      <c r="I346" s="82"/>
      <c r="J346" s="82"/>
      <c r="K346" s="82"/>
      <c r="L346" s="83" t="str">
        <f t="shared" si="52"/>
        <v/>
      </c>
      <c r="M346" s="83"/>
      <c r="N346" s="83"/>
      <c r="O346" s="83"/>
      <c r="P346" s="83"/>
      <c r="Q346" s="83"/>
      <c r="R346" s="83"/>
      <c r="S346" s="14"/>
      <c r="T346" s="14"/>
      <c r="U346" s="14"/>
      <c r="V346" s="14"/>
      <c r="W346" s="14"/>
      <c r="X346" s="14"/>
      <c r="Y346" s="14"/>
      <c r="Z346" s="14"/>
      <c r="AA346" s="14"/>
      <c r="AB346" s="14"/>
      <c r="AC346" s="14"/>
      <c r="AE346" s="84" t="str">
        <f t="shared" si="53"/>
        <v>　令和８年　月</v>
      </c>
      <c r="AF346" s="85"/>
      <c r="AG346" s="86"/>
      <c r="AH346" s="63"/>
    </row>
    <row r="347" spans="1:57" ht="31.5" hidden="1" customHeight="1" outlineLevel="1" thickBot="1">
      <c r="B347" s="81" t="s">
        <v>75</v>
      </c>
      <c r="C347" s="81"/>
      <c r="D347" s="81"/>
      <c r="E347" s="82"/>
      <c r="F347" s="82"/>
      <c r="G347" s="82"/>
      <c r="H347" s="82"/>
      <c r="I347" s="82"/>
      <c r="J347" s="82"/>
      <c r="K347" s="82"/>
      <c r="L347" s="83" t="str">
        <f t="shared" si="52"/>
        <v/>
      </c>
      <c r="M347" s="83"/>
      <c r="N347" s="83"/>
      <c r="O347" s="83"/>
      <c r="P347" s="83"/>
      <c r="Q347" s="83"/>
      <c r="R347" s="83"/>
      <c r="S347" s="14"/>
      <c r="T347" s="14"/>
      <c r="U347" s="14"/>
      <c r="V347" s="14"/>
      <c r="W347" s="14"/>
      <c r="X347" s="14"/>
      <c r="Y347" s="14"/>
      <c r="Z347" s="14"/>
      <c r="AA347" s="14"/>
      <c r="AB347" s="14"/>
      <c r="AC347" s="14"/>
      <c r="AE347" s="84" t="str">
        <f t="shared" si="53"/>
        <v>　令和８年　月</v>
      </c>
      <c r="AF347" s="85"/>
      <c r="AG347" s="86"/>
      <c r="AH347" s="63"/>
    </row>
    <row r="348" spans="1:57" ht="31.5" hidden="1" customHeight="1" outlineLevel="1" thickBot="1">
      <c r="B348" s="81" t="s">
        <v>75</v>
      </c>
      <c r="C348" s="81"/>
      <c r="D348" s="81"/>
      <c r="E348" s="82"/>
      <c r="F348" s="82"/>
      <c r="G348" s="82"/>
      <c r="H348" s="82"/>
      <c r="I348" s="82"/>
      <c r="J348" s="82"/>
      <c r="K348" s="82"/>
      <c r="L348" s="83" t="str">
        <f t="shared" si="52"/>
        <v/>
      </c>
      <c r="M348" s="83"/>
      <c r="N348" s="83"/>
      <c r="O348" s="83"/>
      <c r="P348" s="83"/>
      <c r="Q348" s="83"/>
      <c r="R348" s="83"/>
      <c r="S348" s="87" t="s">
        <v>62</v>
      </c>
      <c r="T348" s="88"/>
      <c r="U348" s="88"/>
      <c r="V348" s="88"/>
      <c r="W348" s="88"/>
      <c r="X348" s="88"/>
      <c r="Y348" s="88"/>
      <c r="Z348" s="88"/>
      <c r="AA348" s="88"/>
      <c r="AB348" s="88"/>
      <c r="AC348" s="89"/>
      <c r="AE348" s="84" t="str">
        <f t="shared" si="53"/>
        <v>　令和８年　月</v>
      </c>
      <c r="AF348" s="85"/>
      <c r="AG348" s="86"/>
      <c r="AH348" s="63"/>
      <c r="BC348" s="37"/>
      <c r="BD348" s="37" t="s">
        <v>66</v>
      </c>
      <c r="BE348" s="37" t="s">
        <v>70</v>
      </c>
    </row>
    <row r="349" spans="1:57" ht="31.5" hidden="1" customHeight="1" outlineLevel="1">
      <c r="B349" s="81" t="s">
        <v>75</v>
      </c>
      <c r="C349" s="81"/>
      <c r="D349" s="81"/>
      <c r="E349" s="82"/>
      <c r="F349" s="82"/>
      <c r="G349" s="82"/>
      <c r="H349" s="82"/>
      <c r="I349" s="82"/>
      <c r="J349" s="82"/>
      <c r="K349" s="82"/>
      <c r="L349" s="83" t="str">
        <f t="shared" si="52"/>
        <v/>
      </c>
      <c r="M349" s="83"/>
      <c r="N349" s="83"/>
      <c r="O349" s="83"/>
      <c r="P349" s="83"/>
      <c r="Q349" s="83"/>
      <c r="R349" s="83"/>
      <c r="S349" s="90" t="s">
        <v>45</v>
      </c>
      <c r="T349" s="90"/>
      <c r="U349" s="90"/>
      <c r="V349" s="90"/>
      <c r="W349" s="90"/>
      <c r="X349" s="90"/>
      <c r="Y349" s="90"/>
      <c r="Z349" s="90" t="s">
        <v>52</v>
      </c>
      <c r="AA349" s="91"/>
      <c r="AB349" s="91"/>
      <c r="AC349" s="91"/>
      <c r="AE349" s="84" t="str">
        <f t="shared" si="53"/>
        <v>　令和８年　月</v>
      </c>
      <c r="AF349" s="85"/>
      <c r="AG349" s="86"/>
      <c r="AH349" s="63"/>
      <c r="BC349" s="37" t="s">
        <v>64</v>
      </c>
      <c r="BD349" s="59">
        <v>1400000</v>
      </c>
      <c r="BE349" s="59">
        <v>400000</v>
      </c>
    </row>
    <row r="350" spans="1:57" ht="31.5" hidden="1" customHeight="1" outlineLevel="1" thickBot="1">
      <c r="B350" s="65" t="s">
        <v>39</v>
      </c>
      <c r="C350" s="65"/>
      <c r="D350" s="65"/>
      <c r="E350" s="66">
        <f>IF(COUNT(E344:K349)&gt;0, SUM(E344:K349), 0)</f>
        <v>0</v>
      </c>
      <c r="F350" s="66"/>
      <c r="G350" s="66"/>
      <c r="H350" s="66"/>
      <c r="I350" s="66"/>
      <c r="J350" s="66"/>
      <c r="K350" s="66"/>
      <c r="L350" s="67">
        <f>IF(COUNT(L344:R349)&gt;0, SUM(L344:R349),0)</f>
        <v>0</v>
      </c>
      <c r="M350" s="67"/>
      <c r="N350" s="67"/>
      <c r="O350" s="67"/>
      <c r="P350" s="67"/>
      <c r="Q350" s="67"/>
      <c r="R350" s="68"/>
      <c r="S350" s="69"/>
      <c r="T350" s="69"/>
      <c r="U350" s="69"/>
      <c r="V350" s="69"/>
      <c r="W350" s="69"/>
      <c r="X350" s="69"/>
      <c r="Y350" s="69"/>
      <c r="Z350" s="69"/>
      <c r="AA350" s="69"/>
      <c r="AB350" s="69"/>
      <c r="AC350" s="69"/>
      <c r="AE350" s="70" t="s">
        <v>39</v>
      </c>
      <c r="AF350" s="71"/>
      <c r="AG350" s="72"/>
      <c r="AH350" s="64" t="str">
        <f>IF(COUNT(AH344:AH349)&gt;0, SUM(AH344:AH349), "")</f>
        <v/>
      </c>
      <c r="AZ350" s="37" t="s">
        <v>63</v>
      </c>
      <c r="BC350" s="37" t="s">
        <v>65</v>
      </c>
      <c r="BD350" s="59">
        <v>3700000</v>
      </c>
      <c r="BE350" s="59">
        <v>2000000</v>
      </c>
    </row>
    <row r="351" spans="1:57" ht="31.5" hidden="1" customHeight="1" outlineLevel="1" thickTop="1">
      <c r="B351" s="73" t="s">
        <v>61</v>
      </c>
      <c r="C351" s="73"/>
      <c r="D351" s="73"/>
      <c r="E351" s="74">
        <f>IFERROR(ROUNDDOWN(MIN(E350*W341,VLOOKUP(E341,BC349:BD352,2,FALSE)-S351),0),0)</f>
        <v>0</v>
      </c>
      <c r="F351" s="74"/>
      <c r="G351" s="74"/>
      <c r="H351" s="74"/>
      <c r="I351" s="74"/>
      <c r="J351" s="74"/>
      <c r="K351" s="74"/>
      <c r="L351" s="74">
        <f>IFERROR(MIN(L350/2,VLOOKUP(E341,BC349:BE352,3,FALSE)-Z351),0)</f>
        <v>0</v>
      </c>
      <c r="M351" s="74"/>
      <c r="N351" s="74"/>
      <c r="O351" s="74"/>
      <c r="P351" s="74"/>
      <c r="Q351" s="74"/>
      <c r="R351" s="74"/>
      <c r="S351" s="75">
        <f>IF(S350="",0,MIN(IFERROR(ROUNDDOWN(S350*W341,0),0),VLOOKUP(E341,BC349:BD352,2,FALSE)))</f>
        <v>0</v>
      </c>
      <c r="T351" s="76"/>
      <c r="U351" s="76"/>
      <c r="V351" s="76"/>
      <c r="W351" s="76"/>
      <c r="X351" s="76"/>
      <c r="Y351" s="77"/>
      <c r="Z351" s="78">
        <f>IF(Z350="",0,MIN(ROUNDDOWN(Z350/2, 0),VLOOKUP(E341,BC349:BE352,3,FALSE)))</f>
        <v>0</v>
      </c>
      <c r="AA351" s="79"/>
      <c r="AB351" s="79"/>
      <c r="AC351" s="80"/>
      <c r="AE351" s="4"/>
      <c r="AF351" s="4"/>
      <c r="AG351" s="4"/>
      <c r="AH351" s="58"/>
      <c r="AZ351" s="59">
        <f>IFERROR(MAX(0, ROUNDDOWN(E350*W341, 0)), 0)</f>
        <v>0</v>
      </c>
      <c r="BC351" s="37" t="s">
        <v>57</v>
      </c>
      <c r="BD351" s="59">
        <v>3400000</v>
      </c>
      <c r="BE351" s="59"/>
    </row>
    <row r="352" spans="1:57" ht="31.5" hidden="1" customHeight="1" outlineLevel="1">
      <c r="L352" s="6" t="s">
        <v>53</v>
      </c>
      <c r="BC352" s="37" t="s">
        <v>49</v>
      </c>
      <c r="BD352" s="59">
        <v>400000</v>
      </c>
      <c r="BE352" s="59"/>
    </row>
    <row r="353" spans="1:57" ht="21" hidden="1" customHeight="1" outlineLevel="1" thickBot="1">
      <c r="L353" s="6"/>
    </row>
    <row r="354" spans="1:57" ht="31.5" hidden="1" customHeight="1" outlineLevel="1" thickBot="1">
      <c r="A354" s="4"/>
      <c r="B354" s="92" t="s">
        <v>56</v>
      </c>
      <c r="C354" s="93"/>
      <c r="D354" s="93"/>
      <c r="E354" s="94"/>
      <c r="F354" s="94"/>
      <c r="G354" s="94"/>
      <c r="H354" s="94"/>
      <c r="I354" s="94"/>
      <c r="J354" s="94"/>
      <c r="K354" s="94"/>
      <c r="L354" s="94"/>
      <c r="M354" s="94"/>
      <c r="N354" s="94"/>
      <c r="O354" s="94"/>
      <c r="P354" s="94"/>
      <c r="Q354" s="94"/>
      <c r="R354" s="95"/>
      <c r="S354" s="4"/>
      <c r="T354" s="4"/>
      <c r="U354" s="4"/>
      <c r="V354" s="60" t="s">
        <v>43</v>
      </c>
      <c r="W354" s="96" t="str">
        <f>IF(E354=AZ355,BA355,IF(E354=AZ356,BA356,IF(E354=AZ357,BA357,IF(E354=AZ358,BA358,""))))</f>
        <v/>
      </c>
      <c r="X354" s="97"/>
      <c r="Y354" s="4"/>
      <c r="Z354" s="4"/>
      <c r="AA354" s="4"/>
      <c r="AB354" s="14"/>
      <c r="AC354" s="14"/>
      <c r="AZ354" s="37"/>
      <c r="BA354" s="37" t="s">
        <v>50</v>
      </c>
      <c r="BC354" s="37"/>
      <c r="BD354" s="37" t="s">
        <v>51</v>
      </c>
    </row>
    <row r="355" spans="1:57" ht="31.5" hidden="1" customHeight="1" outlineLevel="1" thickBot="1">
      <c r="A355" s="4"/>
      <c r="B355" s="98" t="s">
        <v>74</v>
      </c>
      <c r="C355" s="99"/>
      <c r="D355" s="99"/>
      <c r="E355" s="100"/>
      <c r="F355" s="100"/>
      <c r="G355" s="100"/>
      <c r="H355" s="100"/>
      <c r="I355" s="100"/>
      <c r="J355" s="100"/>
      <c r="K355" s="100"/>
      <c r="L355" s="100"/>
      <c r="M355" s="100"/>
      <c r="N355" s="100"/>
      <c r="O355" s="100"/>
      <c r="P355" s="100"/>
      <c r="Q355" s="100"/>
      <c r="R355" s="101"/>
      <c r="S355" s="14"/>
      <c r="T355" s="14"/>
      <c r="U355" s="14"/>
      <c r="V355" s="61" t="s">
        <v>73</v>
      </c>
      <c r="W355" s="102" t="str">
        <f>IF(E354=AZ355,BD355,IF(E354=AZ356,BD356,IF(E354=AZ357,BD357,IF(E354=AZ358,BD358,""))))</f>
        <v/>
      </c>
      <c r="X355" s="103"/>
      <c r="Y355" s="14"/>
      <c r="Z355" s="14"/>
      <c r="AA355" s="14"/>
      <c r="AB355" s="14"/>
      <c r="AC355" s="14"/>
      <c r="AE355" s="104" t="s">
        <v>59</v>
      </c>
      <c r="AF355" s="105"/>
      <c r="AG355" s="106"/>
      <c r="AH355" s="62" t="str">
        <f>IF(E355="","",E355)</f>
        <v/>
      </c>
      <c r="AZ355" s="37" t="s">
        <v>64</v>
      </c>
      <c r="BA355" s="37">
        <v>476</v>
      </c>
      <c r="BC355" s="37" t="s">
        <v>64</v>
      </c>
      <c r="BD355" s="39">
        <v>0.5</v>
      </c>
    </row>
    <row r="356" spans="1:57" ht="31.5" hidden="1" customHeight="1" outlineLevel="1">
      <c r="B356" s="107" t="s">
        <v>41</v>
      </c>
      <c r="C356" s="107"/>
      <c r="D356" s="107"/>
      <c r="E356" s="90" t="s">
        <v>45</v>
      </c>
      <c r="F356" s="90"/>
      <c r="G356" s="90"/>
      <c r="H356" s="90"/>
      <c r="I356" s="90"/>
      <c r="J356" s="90"/>
      <c r="K356" s="90"/>
      <c r="L356" s="90" t="s">
        <v>52</v>
      </c>
      <c r="M356" s="90"/>
      <c r="N356" s="90"/>
      <c r="O356" s="90"/>
      <c r="P356" s="90"/>
      <c r="Q356" s="90"/>
      <c r="R356" s="90"/>
      <c r="S356" s="14"/>
      <c r="T356" s="14"/>
      <c r="U356" s="14"/>
      <c r="V356" s="14"/>
      <c r="W356" s="14"/>
      <c r="X356" s="14"/>
      <c r="Y356" s="14"/>
      <c r="Z356" s="14"/>
      <c r="AA356" s="14"/>
      <c r="AB356" s="14"/>
      <c r="AC356" s="14"/>
      <c r="AE356" s="108" t="s">
        <v>41</v>
      </c>
      <c r="AF356" s="91"/>
      <c r="AG356" s="91"/>
      <c r="AH356" s="54" t="s">
        <v>60</v>
      </c>
      <c r="AZ356" s="37" t="s">
        <v>65</v>
      </c>
      <c r="BA356" s="37">
        <v>476</v>
      </c>
      <c r="BC356" s="37" t="s">
        <v>65</v>
      </c>
      <c r="BD356" s="39">
        <v>0.5</v>
      </c>
    </row>
    <row r="357" spans="1:57" ht="31.5" hidden="1" customHeight="1" outlineLevel="1">
      <c r="B357" s="81" t="s">
        <v>75</v>
      </c>
      <c r="C357" s="81"/>
      <c r="D357" s="81"/>
      <c r="E357" s="82"/>
      <c r="F357" s="82"/>
      <c r="G357" s="82"/>
      <c r="H357" s="82"/>
      <c r="I357" s="82"/>
      <c r="J357" s="82"/>
      <c r="K357" s="82"/>
      <c r="L357" s="83" t="str">
        <f t="shared" ref="L357:L362" si="54">IF(AH357="","",ROUND(AH357/1.1,0))</f>
        <v/>
      </c>
      <c r="M357" s="83"/>
      <c r="N357" s="83"/>
      <c r="O357" s="83"/>
      <c r="P357" s="83"/>
      <c r="Q357" s="83"/>
      <c r="R357" s="83"/>
      <c r="S357" s="14"/>
      <c r="T357" s="14"/>
      <c r="U357" s="14"/>
      <c r="V357" s="14"/>
      <c r="W357" s="14"/>
      <c r="X357" s="14"/>
      <c r="Y357" s="14"/>
      <c r="Z357" s="14"/>
      <c r="AA357" s="14"/>
      <c r="AB357" s="14"/>
      <c r="AC357" s="14"/>
      <c r="AE357" s="109" t="str">
        <f>B357</f>
        <v>　令和８年　月</v>
      </c>
      <c r="AF357" s="85"/>
      <c r="AG357" s="86"/>
      <c r="AH357" s="63"/>
      <c r="AZ357" s="37" t="s">
        <v>57</v>
      </c>
      <c r="BA357" s="37">
        <v>476</v>
      </c>
      <c r="BC357" s="37" t="s">
        <v>57</v>
      </c>
      <c r="BD357" s="37" t="s">
        <v>58</v>
      </c>
    </row>
    <row r="358" spans="1:57" ht="31.5" hidden="1" customHeight="1" outlineLevel="1">
      <c r="B358" s="81" t="s">
        <v>75</v>
      </c>
      <c r="C358" s="81"/>
      <c r="D358" s="81"/>
      <c r="E358" s="82"/>
      <c r="F358" s="82"/>
      <c r="G358" s="82"/>
      <c r="H358" s="82"/>
      <c r="I358" s="82"/>
      <c r="J358" s="82"/>
      <c r="K358" s="82"/>
      <c r="L358" s="83" t="str">
        <f t="shared" si="54"/>
        <v/>
      </c>
      <c r="M358" s="83"/>
      <c r="N358" s="83"/>
      <c r="O358" s="83"/>
      <c r="P358" s="83"/>
      <c r="Q358" s="83"/>
      <c r="R358" s="83"/>
      <c r="S358" s="14"/>
      <c r="T358" s="14"/>
      <c r="U358" s="14"/>
      <c r="V358" s="14"/>
      <c r="W358" s="14"/>
      <c r="X358" s="14"/>
      <c r="Y358" s="14"/>
      <c r="Z358" s="14"/>
      <c r="AA358" s="14"/>
      <c r="AB358" s="14"/>
      <c r="AC358" s="14"/>
      <c r="AE358" s="84" t="str">
        <f t="shared" ref="AE358:AE362" si="55">B358</f>
        <v>　令和８年　月</v>
      </c>
      <c r="AF358" s="85"/>
      <c r="AG358" s="86"/>
      <c r="AH358" s="63"/>
      <c r="AZ358" s="37" t="s">
        <v>49</v>
      </c>
      <c r="BA358" s="37">
        <v>576</v>
      </c>
      <c r="BC358" s="37" t="s">
        <v>49</v>
      </c>
      <c r="BD358" s="37" t="s">
        <v>58</v>
      </c>
    </row>
    <row r="359" spans="1:57" ht="31.5" hidden="1" customHeight="1" outlineLevel="1">
      <c r="B359" s="81" t="s">
        <v>75</v>
      </c>
      <c r="C359" s="81"/>
      <c r="D359" s="81"/>
      <c r="E359" s="82"/>
      <c r="F359" s="82"/>
      <c r="G359" s="82"/>
      <c r="H359" s="82"/>
      <c r="I359" s="82"/>
      <c r="J359" s="82"/>
      <c r="K359" s="82"/>
      <c r="L359" s="83" t="str">
        <f t="shared" si="54"/>
        <v/>
      </c>
      <c r="M359" s="83"/>
      <c r="N359" s="83"/>
      <c r="O359" s="83"/>
      <c r="P359" s="83"/>
      <c r="Q359" s="83"/>
      <c r="R359" s="83"/>
      <c r="S359" s="14"/>
      <c r="T359" s="14"/>
      <c r="U359" s="14"/>
      <c r="V359" s="14"/>
      <c r="W359" s="14"/>
      <c r="X359" s="14"/>
      <c r="Y359" s="14"/>
      <c r="Z359" s="14"/>
      <c r="AA359" s="14"/>
      <c r="AB359" s="14"/>
      <c r="AC359" s="14"/>
      <c r="AE359" s="84" t="str">
        <f t="shared" si="55"/>
        <v>　令和８年　月</v>
      </c>
      <c r="AF359" s="85"/>
      <c r="AG359" s="86"/>
      <c r="AH359" s="63"/>
    </row>
    <row r="360" spans="1:57" ht="31.5" hidden="1" customHeight="1" outlineLevel="1" thickBot="1">
      <c r="B360" s="81" t="s">
        <v>75</v>
      </c>
      <c r="C360" s="81"/>
      <c r="D360" s="81"/>
      <c r="E360" s="82"/>
      <c r="F360" s="82"/>
      <c r="G360" s="82"/>
      <c r="H360" s="82"/>
      <c r="I360" s="82"/>
      <c r="J360" s="82"/>
      <c r="K360" s="82"/>
      <c r="L360" s="83" t="str">
        <f t="shared" si="54"/>
        <v/>
      </c>
      <c r="M360" s="83"/>
      <c r="N360" s="83"/>
      <c r="O360" s="83"/>
      <c r="P360" s="83"/>
      <c r="Q360" s="83"/>
      <c r="R360" s="83"/>
      <c r="S360" s="14"/>
      <c r="T360" s="14"/>
      <c r="U360" s="14"/>
      <c r="V360" s="14"/>
      <c r="W360" s="14"/>
      <c r="X360" s="14"/>
      <c r="Y360" s="14"/>
      <c r="Z360" s="14"/>
      <c r="AA360" s="14"/>
      <c r="AB360" s="14"/>
      <c r="AC360" s="14"/>
      <c r="AE360" s="84" t="str">
        <f t="shared" si="55"/>
        <v>　令和８年　月</v>
      </c>
      <c r="AF360" s="85"/>
      <c r="AG360" s="86"/>
      <c r="AH360" s="63"/>
    </row>
    <row r="361" spans="1:57" ht="31.5" hidden="1" customHeight="1" outlineLevel="1" thickBot="1">
      <c r="B361" s="81" t="s">
        <v>75</v>
      </c>
      <c r="C361" s="81"/>
      <c r="D361" s="81"/>
      <c r="E361" s="82"/>
      <c r="F361" s="82"/>
      <c r="G361" s="82"/>
      <c r="H361" s="82"/>
      <c r="I361" s="82"/>
      <c r="J361" s="82"/>
      <c r="K361" s="82"/>
      <c r="L361" s="83" t="str">
        <f t="shared" si="54"/>
        <v/>
      </c>
      <c r="M361" s="83"/>
      <c r="N361" s="83"/>
      <c r="O361" s="83"/>
      <c r="P361" s="83"/>
      <c r="Q361" s="83"/>
      <c r="R361" s="83"/>
      <c r="S361" s="87" t="s">
        <v>62</v>
      </c>
      <c r="T361" s="88"/>
      <c r="U361" s="88"/>
      <c r="V361" s="88"/>
      <c r="W361" s="88"/>
      <c r="X361" s="88"/>
      <c r="Y361" s="88"/>
      <c r="Z361" s="88"/>
      <c r="AA361" s="88"/>
      <c r="AB361" s="88"/>
      <c r="AC361" s="89"/>
      <c r="AE361" s="84" t="str">
        <f t="shared" si="55"/>
        <v>　令和８年　月</v>
      </c>
      <c r="AF361" s="85"/>
      <c r="AG361" s="86"/>
      <c r="AH361" s="63"/>
      <c r="BC361" s="37"/>
      <c r="BD361" s="37" t="s">
        <v>66</v>
      </c>
      <c r="BE361" s="37" t="s">
        <v>70</v>
      </c>
    </row>
    <row r="362" spans="1:57" ht="31.5" hidden="1" customHeight="1" outlineLevel="1">
      <c r="B362" s="81" t="s">
        <v>75</v>
      </c>
      <c r="C362" s="81"/>
      <c r="D362" s="81"/>
      <c r="E362" s="82"/>
      <c r="F362" s="82"/>
      <c r="G362" s="82"/>
      <c r="H362" s="82"/>
      <c r="I362" s="82"/>
      <c r="J362" s="82"/>
      <c r="K362" s="82"/>
      <c r="L362" s="83" t="str">
        <f t="shared" si="54"/>
        <v/>
      </c>
      <c r="M362" s="83"/>
      <c r="N362" s="83"/>
      <c r="O362" s="83"/>
      <c r="P362" s="83"/>
      <c r="Q362" s="83"/>
      <c r="R362" s="83"/>
      <c r="S362" s="90" t="s">
        <v>45</v>
      </c>
      <c r="T362" s="90"/>
      <c r="U362" s="90"/>
      <c r="V362" s="90"/>
      <c r="W362" s="90"/>
      <c r="X362" s="90"/>
      <c r="Y362" s="90"/>
      <c r="Z362" s="90" t="s">
        <v>52</v>
      </c>
      <c r="AA362" s="91"/>
      <c r="AB362" s="91"/>
      <c r="AC362" s="91"/>
      <c r="AE362" s="84" t="str">
        <f t="shared" si="55"/>
        <v>　令和８年　月</v>
      </c>
      <c r="AF362" s="85"/>
      <c r="AG362" s="86"/>
      <c r="AH362" s="63"/>
      <c r="BC362" s="37" t="s">
        <v>64</v>
      </c>
      <c r="BD362" s="59">
        <v>1400000</v>
      </c>
      <c r="BE362" s="59">
        <v>400000</v>
      </c>
    </row>
    <row r="363" spans="1:57" ht="31.5" hidden="1" customHeight="1" outlineLevel="1" thickBot="1">
      <c r="B363" s="65" t="s">
        <v>39</v>
      </c>
      <c r="C363" s="65"/>
      <c r="D363" s="65"/>
      <c r="E363" s="66">
        <f>IF(COUNT(E357:K362)&gt;0, SUM(E357:K362), 0)</f>
        <v>0</v>
      </c>
      <c r="F363" s="66"/>
      <c r="G363" s="66"/>
      <c r="H363" s="66"/>
      <c r="I363" s="66"/>
      <c r="J363" s="66"/>
      <c r="K363" s="66"/>
      <c r="L363" s="67">
        <f>IF(COUNT(L357:R362)&gt;0, SUM(L357:R362),0)</f>
        <v>0</v>
      </c>
      <c r="M363" s="67"/>
      <c r="N363" s="67"/>
      <c r="O363" s="67"/>
      <c r="P363" s="67"/>
      <c r="Q363" s="67"/>
      <c r="R363" s="68"/>
      <c r="S363" s="69"/>
      <c r="T363" s="69"/>
      <c r="U363" s="69"/>
      <c r="V363" s="69"/>
      <c r="W363" s="69"/>
      <c r="X363" s="69"/>
      <c r="Y363" s="69"/>
      <c r="Z363" s="69"/>
      <c r="AA363" s="69"/>
      <c r="AB363" s="69"/>
      <c r="AC363" s="69"/>
      <c r="AE363" s="70" t="s">
        <v>39</v>
      </c>
      <c r="AF363" s="71"/>
      <c r="AG363" s="72"/>
      <c r="AH363" s="64" t="str">
        <f>IF(COUNT(AH357:AH362)&gt;0, SUM(AH357:AH362), "")</f>
        <v/>
      </c>
      <c r="AZ363" s="37" t="s">
        <v>63</v>
      </c>
      <c r="BC363" s="37" t="s">
        <v>65</v>
      </c>
      <c r="BD363" s="59">
        <v>3700000</v>
      </c>
      <c r="BE363" s="59">
        <v>2000000</v>
      </c>
    </row>
    <row r="364" spans="1:57" ht="31.5" hidden="1" customHeight="1" outlineLevel="1" thickTop="1">
      <c r="B364" s="73" t="s">
        <v>61</v>
      </c>
      <c r="C364" s="73"/>
      <c r="D364" s="73"/>
      <c r="E364" s="74">
        <f>IFERROR(ROUNDDOWN(MIN(E363*W354,VLOOKUP(E354,BC362:BD365,2,FALSE)-S364),0),0)</f>
        <v>0</v>
      </c>
      <c r="F364" s="74"/>
      <c r="G364" s="74"/>
      <c r="H364" s="74"/>
      <c r="I364" s="74"/>
      <c r="J364" s="74"/>
      <c r="K364" s="74"/>
      <c r="L364" s="74">
        <f>IFERROR(MIN(L363/2,VLOOKUP(E354,BC362:BE365,3,FALSE)-Z364),0)</f>
        <v>0</v>
      </c>
      <c r="M364" s="74"/>
      <c r="N364" s="74"/>
      <c r="O364" s="74"/>
      <c r="P364" s="74"/>
      <c r="Q364" s="74"/>
      <c r="R364" s="74"/>
      <c r="S364" s="75">
        <f>IF(S363="",0,MIN(IFERROR(ROUNDDOWN(S363*W354,0),0),VLOOKUP(E354,BC362:BD365,2,FALSE)))</f>
        <v>0</v>
      </c>
      <c r="T364" s="76"/>
      <c r="U364" s="76"/>
      <c r="V364" s="76"/>
      <c r="W364" s="76"/>
      <c r="X364" s="76"/>
      <c r="Y364" s="77"/>
      <c r="Z364" s="78">
        <f>IF(Z363="",0,MIN(ROUNDDOWN(Z363/2, 0),VLOOKUP(E354,BC362:BE365,3,FALSE)))</f>
        <v>0</v>
      </c>
      <c r="AA364" s="79"/>
      <c r="AB364" s="79"/>
      <c r="AC364" s="80"/>
      <c r="AE364" s="4"/>
      <c r="AF364" s="4"/>
      <c r="AG364" s="4"/>
      <c r="AH364" s="58"/>
      <c r="AZ364" s="59">
        <f>IFERROR(MAX(0, ROUNDDOWN(E363*W354, 0)), 0)</f>
        <v>0</v>
      </c>
      <c r="BC364" s="37" t="s">
        <v>57</v>
      </c>
      <c r="BD364" s="59">
        <v>3400000</v>
      </c>
      <c r="BE364" s="59"/>
    </row>
    <row r="365" spans="1:57" ht="31.5" hidden="1" customHeight="1" outlineLevel="1">
      <c r="L365" s="6" t="s">
        <v>53</v>
      </c>
      <c r="BC365" s="37" t="s">
        <v>49</v>
      </c>
      <c r="BD365" s="59">
        <v>400000</v>
      </c>
      <c r="BE365" s="59"/>
    </row>
    <row r="366" spans="1:57" ht="21" hidden="1" customHeight="1" outlineLevel="1" thickBot="1">
      <c r="L366" s="6"/>
    </row>
    <row r="367" spans="1:57" ht="31.5" hidden="1" customHeight="1" outlineLevel="1" thickBot="1">
      <c r="A367" s="4"/>
      <c r="B367" s="92" t="s">
        <v>56</v>
      </c>
      <c r="C367" s="93"/>
      <c r="D367" s="93"/>
      <c r="E367" s="94"/>
      <c r="F367" s="94"/>
      <c r="G367" s="94"/>
      <c r="H367" s="94"/>
      <c r="I367" s="94"/>
      <c r="J367" s="94"/>
      <c r="K367" s="94"/>
      <c r="L367" s="94"/>
      <c r="M367" s="94"/>
      <c r="N367" s="94"/>
      <c r="O367" s="94"/>
      <c r="P367" s="94"/>
      <c r="Q367" s="94"/>
      <c r="R367" s="95"/>
      <c r="S367" s="4"/>
      <c r="T367" s="4"/>
      <c r="U367" s="4"/>
      <c r="V367" s="60" t="s">
        <v>43</v>
      </c>
      <c r="W367" s="96" t="str">
        <f>IF(E367=AZ368,BA368,IF(E367=AZ369,BA369,IF(E367=AZ370,BA370,IF(E367=AZ371,BA371,""))))</f>
        <v/>
      </c>
      <c r="X367" s="97"/>
      <c r="Y367" s="4"/>
      <c r="Z367" s="4"/>
      <c r="AA367" s="4"/>
      <c r="AB367" s="14"/>
      <c r="AC367" s="14"/>
      <c r="AZ367" s="37"/>
      <c r="BA367" s="37" t="s">
        <v>50</v>
      </c>
      <c r="BC367" s="37"/>
      <c r="BD367" s="37" t="s">
        <v>51</v>
      </c>
    </row>
    <row r="368" spans="1:57" ht="31.5" hidden="1" customHeight="1" outlineLevel="1" thickBot="1">
      <c r="A368" s="4"/>
      <c r="B368" s="98" t="s">
        <v>74</v>
      </c>
      <c r="C368" s="99"/>
      <c r="D368" s="99"/>
      <c r="E368" s="100"/>
      <c r="F368" s="100"/>
      <c r="G368" s="100"/>
      <c r="H368" s="100"/>
      <c r="I368" s="100"/>
      <c r="J368" s="100"/>
      <c r="K368" s="100"/>
      <c r="L368" s="100"/>
      <c r="M368" s="100"/>
      <c r="N368" s="100"/>
      <c r="O368" s="100"/>
      <c r="P368" s="100"/>
      <c r="Q368" s="100"/>
      <c r="R368" s="101"/>
      <c r="S368" s="14"/>
      <c r="T368" s="14"/>
      <c r="U368" s="14"/>
      <c r="V368" s="61" t="s">
        <v>73</v>
      </c>
      <c r="W368" s="102" t="str">
        <f>IF(E367=AZ368,BD368,IF(E367=AZ369,BD369,IF(E367=AZ370,BD370,IF(E367=AZ371,BD371,""))))</f>
        <v/>
      </c>
      <c r="X368" s="103"/>
      <c r="Y368" s="14"/>
      <c r="Z368" s="14"/>
      <c r="AA368" s="14"/>
      <c r="AB368" s="14"/>
      <c r="AC368" s="14"/>
      <c r="AE368" s="104" t="s">
        <v>59</v>
      </c>
      <c r="AF368" s="105"/>
      <c r="AG368" s="106"/>
      <c r="AH368" s="62" t="str">
        <f>IF(E368="","",E368)</f>
        <v/>
      </c>
      <c r="AZ368" s="37" t="s">
        <v>64</v>
      </c>
      <c r="BA368" s="37">
        <v>476</v>
      </c>
      <c r="BC368" s="37" t="s">
        <v>64</v>
      </c>
      <c r="BD368" s="39">
        <v>0.5</v>
      </c>
    </row>
    <row r="369" spans="1:57" ht="31.5" hidden="1" customHeight="1" outlineLevel="1">
      <c r="B369" s="107" t="s">
        <v>41</v>
      </c>
      <c r="C369" s="107"/>
      <c r="D369" s="107"/>
      <c r="E369" s="90" t="s">
        <v>45</v>
      </c>
      <c r="F369" s="90"/>
      <c r="G369" s="90"/>
      <c r="H369" s="90"/>
      <c r="I369" s="90"/>
      <c r="J369" s="90"/>
      <c r="K369" s="90"/>
      <c r="L369" s="90" t="s">
        <v>52</v>
      </c>
      <c r="M369" s="90"/>
      <c r="N369" s="90"/>
      <c r="O369" s="90"/>
      <c r="P369" s="90"/>
      <c r="Q369" s="90"/>
      <c r="R369" s="90"/>
      <c r="S369" s="14"/>
      <c r="T369" s="14"/>
      <c r="U369" s="14"/>
      <c r="V369" s="14"/>
      <c r="W369" s="14"/>
      <c r="X369" s="14"/>
      <c r="Y369" s="14"/>
      <c r="Z369" s="14"/>
      <c r="AA369" s="14"/>
      <c r="AB369" s="14"/>
      <c r="AC369" s="14"/>
      <c r="AE369" s="108" t="s">
        <v>41</v>
      </c>
      <c r="AF369" s="91"/>
      <c r="AG369" s="91"/>
      <c r="AH369" s="54" t="s">
        <v>60</v>
      </c>
      <c r="AZ369" s="37" t="s">
        <v>65</v>
      </c>
      <c r="BA369" s="37">
        <v>476</v>
      </c>
      <c r="BC369" s="37" t="s">
        <v>65</v>
      </c>
      <c r="BD369" s="39">
        <v>0.5</v>
      </c>
    </row>
    <row r="370" spans="1:57" ht="31.5" hidden="1" customHeight="1" outlineLevel="1">
      <c r="B370" s="81" t="s">
        <v>75</v>
      </c>
      <c r="C370" s="81"/>
      <c r="D370" s="81"/>
      <c r="E370" s="82"/>
      <c r="F370" s="82"/>
      <c r="G370" s="82"/>
      <c r="H370" s="82"/>
      <c r="I370" s="82"/>
      <c r="J370" s="82"/>
      <c r="K370" s="82"/>
      <c r="L370" s="83" t="str">
        <f t="shared" ref="L370:L375" si="56">IF(AH370="","",ROUND(AH370/1.1,0))</f>
        <v/>
      </c>
      <c r="M370" s="83"/>
      <c r="N370" s="83"/>
      <c r="O370" s="83"/>
      <c r="P370" s="83"/>
      <c r="Q370" s="83"/>
      <c r="R370" s="83"/>
      <c r="S370" s="14"/>
      <c r="T370" s="14"/>
      <c r="U370" s="14"/>
      <c r="V370" s="14"/>
      <c r="W370" s="14"/>
      <c r="X370" s="14"/>
      <c r="Y370" s="14"/>
      <c r="Z370" s="14"/>
      <c r="AA370" s="14"/>
      <c r="AB370" s="14"/>
      <c r="AC370" s="14"/>
      <c r="AE370" s="109" t="str">
        <f>B370</f>
        <v>　令和８年　月</v>
      </c>
      <c r="AF370" s="85"/>
      <c r="AG370" s="86"/>
      <c r="AH370" s="63"/>
      <c r="AZ370" s="37" t="s">
        <v>57</v>
      </c>
      <c r="BA370" s="37">
        <v>476</v>
      </c>
      <c r="BC370" s="37" t="s">
        <v>57</v>
      </c>
      <c r="BD370" s="37" t="s">
        <v>58</v>
      </c>
    </row>
    <row r="371" spans="1:57" ht="31.5" hidden="1" customHeight="1" outlineLevel="1">
      <c r="B371" s="81" t="s">
        <v>75</v>
      </c>
      <c r="C371" s="81"/>
      <c r="D371" s="81"/>
      <c r="E371" s="82"/>
      <c r="F371" s="82"/>
      <c r="G371" s="82"/>
      <c r="H371" s="82"/>
      <c r="I371" s="82"/>
      <c r="J371" s="82"/>
      <c r="K371" s="82"/>
      <c r="L371" s="83" t="str">
        <f t="shared" si="56"/>
        <v/>
      </c>
      <c r="M371" s="83"/>
      <c r="N371" s="83"/>
      <c r="O371" s="83"/>
      <c r="P371" s="83"/>
      <c r="Q371" s="83"/>
      <c r="R371" s="83"/>
      <c r="S371" s="14"/>
      <c r="T371" s="14"/>
      <c r="U371" s="14"/>
      <c r="V371" s="14"/>
      <c r="W371" s="14"/>
      <c r="X371" s="14"/>
      <c r="Y371" s="14"/>
      <c r="Z371" s="14"/>
      <c r="AA371" s="14"/>
      <c r="AB371" s="14"/>
      <c r="AC371" s="14"/>
      <c r="AE371" s="84" t="str">
        <f t="shared" ref="AE371:AE375" si="57">B371</f>
        <v>　令和８年　月</v>
      </c>
      <c r="AF371" s="85"/>
      <c r="AG371" s="86"/>
      <c r="AH371" s="63"/>
      <c r="AZ371" s="37" t="s">
        <v>49</v>
      </c>
      <c r="BA371" s="37">
        <v>576</v>
      </c>
      <c r="BC371" s="37" t="s">
        <v>49</v>
      </c>
      <c r="BD371" s="37" t="s">
        <v>58</v>
      </c>
    </row>
    <row r="372" spans="1:57" ht="31.5" hidden="1" customHeight="1" outlineLevel="1">
      <c r="B372" s="81" t="s">
        <v>75</v>
      </c>
      <c r="C372" s="81"/>
      <c r="D372" s="81"/>
      <c r="E372" s="82"/>
      <c r="F372" s="82"/>
      <c r="G372" s="82"/>
      <c r="H372" s="82"/>
      <c r="I372" s="82"/>
      <c r="J372" s="82"/>
      <c r="K372" s="82"/>
      <c r="L372" s="83" t="str">
        <f t="shared" si="56"/>
        <v/>
      </c>
      <c r="M372" s="83"/>
      <c r="N372" s="83"/>
      <c r="O372" s="83"/>
      <c r="P372" s="83"/>
      <c r="Q372" s="83"/>
      <c r="R372" s="83"/>
      <c r="S372" s="14"/>
      <c r="T372" s="14"/>
      <c r="U372" s="14"/>
      <c r="V372" s="14"/>
      <c r="W372" s="14"/>
      <c r="X372" s="14"/>
      <c r="Y372" s="14"/>
      <c r="Z372" s="14"/>
      <c r="AA372" s="14"/>
      <c r="AB372" s="14"/>
      <c r="AC372" s="14"/>
      <c r="AE372" s="84" t="str">
        <f t="shared" si="57"/>
        <v>　令和８年　月</v>
      </c>
      <c r="AF372" s="85"/>
      <c r="AG372" s="86"/>
      <c r="AH372" s="63"/>
    </row>
    <row r="373" spans="1:57" ht="31.5" hidden="1" customHeight="1" outlineLevel="1" thickBot="1">
      <c r="B373" s="81" t="s">
        <v>75</v>
      </c>
      <c r="C373" s="81"/>
      <c r="D373" s="81"/>
      <c r="E373" s="82"/>
      <c r="F373" s="82"/>
      <c r="G373" s="82"/>
      <c r="H373" s="82"/>
      <c r="I373" s="82"/>
      <c r="J373" s="82"/>
      <c r="K373" s="82"/>
      <c r="L373" s="83" t="str">
        <f t="shared" si="56"/>
        <v/>
      </c>
      <c r="M373" s="83"/>
      <c r="N373" s="83"/>
      <c r="O373" s="83"/>
      <c r="P373" s="83"/>
      <c r="Q373" s="83"/>
      <c r="R373" s="83"/>
      <c r="S373" s="14"/>
      <c r="T373" s="14"/>
      <c r="U373" s="14"/>
      <c r="V373" s="14"/>
      <c r="W373" s="14"/>
      <c r="X373" s="14"/>
      <c r="Y373" s="14"/>
      <c r="Z373" s="14"/>
      <c r="AA373" s="14"/>
      <c r="AB373" s="14"/>
      <c r="AC373" s="14"/>
      <c r="AE373" s="84" t="str">
        <f t="shared" si="57"/>
        <v>　令和８年　月</v>
      </c>
      <c r="AF373" s="85"/>
      <c r="AG373" s="86"/>
      <c r="AH373" s="63"/>
    </row>
    <row r="374" spans="1:57" ht="31.5" hidden="1" customHeight="1" outlineLevel="1" thickBot="1">
      <c r="B374" s="81" t="s">
        <v>75</v>
      </c>
      <c r="C374" s="81"/>
      <c r="D374" s="81"/>
      <c r="E374" s="82"/>
      <c r="F374" s="82"/>
      <c r="G374" s="82"/>
      <c r="H374" s="82"/>
      <c r="I374" s="82"/>
      <c r="J374" s="82"/>
      <c r="K374" s="82"/>
      <c r="L374" s="83" t="str">
        <f t="shared" si="56"/>
        <v/>
      </c>
      <c r="M374" s="83"/>
      <c r="N374" s="83"/>
      <c r="O374" s="83"/>
      <c r="P374" s="83"/>
      <c r="Q374" s="83"/>
      <c r="R374" s="83"/>
      <c r="S374" s="87" t="s">
        <v>62</v>
      </c>
      <c r="T374" s="88"/>
      <c r="U374" s="88"/>
      <c r="V374" s="88"/>
      <c r="W374" s="88"/>
      <c r="X374" s="88"/>
      <c r="Y374" s="88"/>
      <c r="Z374" s="88"/>
      <c r="AA374" s="88"/>
      <c r="AB374" s="88"/>
      <c r="AC374" s="89"/>
      <c r="AE374" s="84" t="str">
        <f t="shared" si="57"/>
        <v>　令和８年　月</v>
      </c>
      <c r="AF374" s="85"/>
      <c r="AG374" s="86"/>
      <c r="AH374" s="63"/>
      <c r="BC374" s="37"/>
      <c r="BD374" s="37" t="s">
        <v>66</v>
      </c>
      <c r="BE374" s="37" t="s">
        <v>70</v>
      </c>
    </row>
    <row r="375" spans="1:57" ht="31.5" hidden="1" customHeight="1" outlineLevel="1">
      <c r="B375" s="81" t="s">
        <v>75</v>
      </c>
      <c r="C375" s="81"/>
      <c r="D375" s="81"/>
      <c r="E375" s="82"/>
      <c r="F375" s="82"/>
      <c r="G375" s="82"/>
      <c r="H375" s="82"/>
      <c r="I375" s="82"/>
      <c r="J375" s="82"/>
      <c r="K375" s="82"/>
      <c r="L375" s="83" t="str">
        <f t="shared" si="56"/>
        <v/>
      </c>
      <c r="M375" s="83"/>
      <c r="N375" s="83"/>
      <c r="O375" s="83"/>
      <c r="P375" s="83"/>
      <c r="Q375" s="83"/>
      <c r="R375" s="83"/>
      <c r="S375" s="90" t="s">
        <v>45</v>
      </c>
      <c r="T375" s="90"/>
      <c r="U375" s="90"/>
      <c r="V375" s="90"/>
      <c r="W375" s="90"/>
      <c r="X375" s="90"/>
      <c r="Y375" s="90"/>
      <c r="Z375" s="90" t="s">
        <v>52</v>
      </c>
      <c r="AA375" s="91"/>
      <c r="AB375" s="91"/>
      <c r="AC375" s="91"/>
      <c r="AE375" s="84" t="str">
        <f t="shared" si="57"/>
        <v>　令和８年　月</v>
      </c>
      <c r="AF375" s="85"/>
      <c r="AG375" s="86"/>
      <c r="AH375" s="63"/>
      <c r="BC375" s="37" t="s">
        <v>64</v>
      </c>
      <c r="BD375" s="59">
        <v>1400000</v>
      </c>
      <c r="BE375" s="59">
        <v>400000</v>
      </c>
    </row>
    <row r="376" spans="1:57" ht="31.5" hidden="1" customHeight="1" outlineLevel="1" thickBot="1">
      <c r="B376" s="65" t="s">
        <v>39</v>
      </c>
      <c r="C376" s="65"/>
      <c r="D376" s="65"/>
      <c r="E376" s="66">
        <f>IF(COUNT(E370:K375)&gt;0, SUM(E370:K375), 0)</f>
        <v>0</v>
      </c>
      <c r="F376" s="66"/>
      <c r="G376" s="66"/>
      <c r="H376" s="66"/>
      <c r="I376" s="66"/>
      <c r="J376" s="66"/>
      <c r="K376" s="66"/>
      <c r="L376" s="67">
        <f>IF(COUNT(L370:R375)&gt;0, SUM(L370:R375),0)</f>
        <v>0</v>
      </c>
      <c r="M376" s="67"/>
      <c r="N376" s="67"/>
      <c r="O376" s="67"/>
      <c r="P376" s="67"/>
      <c r="Q376" s="67"/>
      <c r="R376" s="68"/>
      <c r="S376" s="69"/>
      <c r="T376" s="69"/>
      <c r="U376" s="69"/>
      <c r="V376" s="69"/>
      <c r="W376" s="69"/>
      <c r="X376" s="69"/>
      <c r="Y376" s="69"/>
      <c r="Z376" s="69"/>
      <c r="AA376" s="69"/>
      <c r="AB376" s="69"/>
      <c r="AC376" s="69"/>
      <c r="AE376" s="70" t="s">
        <v>39</v>
      </c>
      <c r="AF376" s="71"/>
      <c r="AG376" s="72"/>
      <c r="AH376" s="64" t="str">
        <f>IF(COUNT(AH370:AH375)&gt;0, SUM(AH370:AH375), "")</f>
        <v/>
      </c>
      <c r="AZ376" s="37" t="s">
        <v>63</v>
      </c>
      <c r="BC376" s="37" t="s">
        <v>65</v>
      </c>
      <c r="BD376" s="59">
        <v>3700000</v>
      </c>
      <c r="BE376" s="59">
        <v>2000000</v>
      </c>
    </row>
    <row r="377" spans="1:57" ht="31.5" hidden="1" customHeight="1" outlineLevel="1" thickTop="1">
      <c r="B377" s="73" t="s">
        <v>61</v>
      </c>
      <c r="C377" s="73"/>
      <c r="D377" s="73"/>
      <c r="E377" s="74">
        <f>IFERROR(ROUNDDOWN(MIN(E376*W367,VLOOKUP(E367,BC375:BD378,2,FALSE)-S377),0),0)</f>
        <v>0</v>
      </c>
      <c r="F377" s="74"/>
      <c r="G377" s="74"/>
      <c r="H377" s="74"/>
      <c r="I377" s="74"/>
      <c r="J377" s="74"/>
      <c r="K377" s="74"/>
      <c r="L377" s="74">
        <f>IFERROR(MIN(L376/2,VLOOKUP(E367,BC375:BE378,3,FALSE)-Z377),0)</f>
        <v>0</v>
      </c>
      <c r="M377" s="74"/>
      <c r="N377" s="74"/>
      <c r="O377" s="74"/>
      <c r="P377" s="74"/>
      <c r="Q377" s="74"/>
      <c r="R377" s="74"/>
      <c r="S377" s="75">
        <f>IF(S376="",0,MIN(IFERROR(ROUNDDOWN(S376*W367,0),0),VLOOKUP(E367,BC375:BD378,2,FALSE)))</f>
        <v>0</v>
      </c>
      <c r="T377" s="76"/>
      <c r="U377" s="76"/>
      <c r="V377" s="76"/>
      <c r="W377" s="76"/>
      <c r="X377" s="76"/>
      <c r="Y377" s="77"/>
      <c r="Z377" s="78">
        <f>IF(Z376="",0,MIN(ROUNDDOWN(Z376/2, 0),VLOOKUP(E367,BC375:BE378,3,FALSE)))</f>
        <v>0</v>
      </c>
      <c r="AA377" s="79"/>
      <c r="AB377" s="79"/>
      <c r="AC377" s="80"/>
      <c r="AE377" s="4"/>
      <c r="AF377" s="4"/>
      <c r="AG377" s="4"/>
      <c r="AH377" s="58"/>
      <c r="AZ377" s="59">
        <f>IFERROR(MAX(0, ROUNDDOWN(E376*W367, 0)), 0)</f>
        <v>0</v>
      </c>
      <c r="BC377" s="37" t="s">
        <v>57</v>
      </c>
      <c r="BD377" s="59">
        <v>3400000</v>
      </c>
      <c r="BE377" s="59"/>
    </row>
    <row r="378" spans="1:57" ht="31.5" hidden="1" customHeight="1" outlineLevel="1">
      <c r="L378" s="6" t="s">
        <v>53</v>
      </c>
      <c r="BC378" s="37" t="s">
        <v>49</v>
      </c>
      <c r="BD378" s="59">
        <v>400000</v>
      </c>
      <c r="BE378" s="59"/>
    </row>
    <row r="379" spans="1:57" ht="21" hidden="1" customHeight="1" outlineLevel="1" thickBot="1">
      <c r="L379" s="6"/>
    </row>
    <row r="380" spans="1:57" ht="31.5" hidden="1" customHeight="1" outlineLevel="1" thickBot="1">
      <c r="A380" s="4"/>
      <c r="B380" s="92" t="s">
        <v>56</v>
      </c>
      <c r="C380" s="93"/>
      <c r="D380" s="93"/>
      <c r="E380" s="94"/>
      <c r="F380" s="94"/>
      <c r="G380" s="94"/>
      <c r="H380" s="94"/>
      <c r="I380" s="94"/>
      <c r="J380" s="94"/>
      <c r="K380" s="94"/>
      <c r="L380" s="94"/>
      <c r="M380" s="94"/>
      <c r="N380" s="94"/>
      <c r="O380" s="94"/>
      <c r="P380" s="94"/>
      <c r="Q380" s="94"/>
      <c r="R380" s="95"/>
      <c r="S380" s="4"/>
      <c r="T380" s="4"/>
      <c r="U380" s="4"/>
      <c r="V380" s="60" t="s">
        <v>43</v>
      </c>
      <c r="W380" s="96" t="str">
        <f>IF(E380=AZ381,BA381,IF(E380=AZ382,BA382,IF(E380=AZ383,BA383,IF(E380=AZ384,BA384,""))))</f>
        <v/>
      </c>
      <c r="X380" s="97"/>
      <c r="Y380" s="4"/>
      <c r="Z380" s="4"/>
      <c r="AA380" s="4"/>
      <c r="AB380" s="14"/>
      <c r="AC380" s="14"/>
      <c r="AZ380" s="37"/>
      <c r="BA380" s="37" t="s">
        <v>50</v>
      </c>
      <c r="BC380" s="37"/>
      <c r="BD380" s="37" t="s">
        <v>51</v>
      </c>
    </row>
    <row r="381" spans="1:57" ht="31.5" hidden="1" customHeight="1" outlineLevel="1" thickBot="1">
      <c r="A381" s="4"/>
      <c r="B381" s="98" t="s">
        <v>74</v>
      </c>
      <c r="C381" s="99"/>
      <c r="D381" s="99"/>
      <c r="E381" s="100"/>
      <c r="F381" s="100"/>
      <c r="G381" s="100"/>
      <c r="H381" s="100"/>
      <c r="I381" s="100"/>
      <c r="J381" s="100"/>
      <c r="K381" s="100"/>
      <c r="L381" s="100"/>
      <c r="M381" s="100"/>
      <c r="N381" s="100"/>
      <c r="O381" s="100"/>
      <c r="P381" s="100"/>
      <c r="Q381" s="100"/>
      <c r="R381" s="101"/>
      <c r="S381" s="14"/>
      <c r="T381" s="14"/>
      <c r="U381" s="14"/>
      <c r="V381" s="61" t="s">
        <v>73</v>
      </c>
      <c r="W381" s="102" t="str">
        <f>IF(E380=AZ381,BD381,IF(E380=AZ382,BD382,IF(E380=AZ383,BD383,IF(E380=AZ384,BD384,""))))</f>
        <v/>
      </c>
      <c r="X381" s="103"/>
      <c r="Y381" s="14"/>
      <c r="Z381" s="14"/>
      <c r="AA381" s="14"/>
      <c r="AB381" s="14"/>
      <c r="AC381" s="14"/>
      <c r="AE381" s="104" t="s">
        <v>59</v>
      </c>
      <c r="AF381" s="105"/>
      <c r="AG381" s="106"/>
      <c r="AH381" s="62" t="str">
        <f>IF(E381="","",E381)</f>
        <v/>
      </c>
      <c r="AZ381" s="37" t="s">
        <v>64</v>
      </c>
      <c r="BA381" s="37">
        <v>476</v>
      </c>
      <c r="BC381" s="37" t="s">
        <v>64</v>
      </c>
      <c r="BD381" s="39">
        <v>0.5</v>
      </c>
    </row>
    <row r="382" spans="1:57" ht="31.5" hidden="1" customHeight="1" outlineLevel="1">
      <c r="B382" s="107" t="s">
        <v>41</v>
      </c>
      <c r="C382" s="107"/>
      <c r="D382" s="107"/>
      <c r="E382" s="90" t="s">
        <v>45</v>
      </c>
      <c r="F382" s="90"/>
      <c r="G382" s="90"/>
      <c r="H382" s="90"/>
      <c r="I382" s="90"/>
      <c r="J382" s="90"/>
      <c r="K382" s="90"/>
      <c r="L382" s="90" t="s">
        <v>52</v>
      </c>
      <c r="M382" s="90"/>
      <c r="N382" s="90"/>
      <c r="O382" s="90"/>
      <c r="P382" s="90"/>
      <c r="Q382" s="90"/>
      <c r="R382" s="90"/>
      <c r="S382" s="14"/>
      <c r="T382" s="14"/>
      <c r="U382" s="14"/>
      <c r="V382" s="14"/>
      <c r="W382" s="14"/>
      <c r="X382" s="14"/>
      <c r="Y382" s="14"/>
      <c r="Z382" s="14"/>
      <c r="AA382" s="14"/>
      <c r="AB382" s="14"/>
      <c r="AC382" s="14"/>
      <c r="AE382" s="108" t="s">
        <v>41</v>
      </c>
      <c r="AF382" s="91"/>
      <c r="AG382" s="91"/>
      <c r="AH382" s="54" t="s">
        <v>60</v>
      </c>
      <c r="AZ382" s="37" t="s">
        <v>65</v>
      </c>
      <c r="BA382" s="37">
        <v>476</v>
      </c>
      <c r="BC382" s="37" t="s">
        <v>65</v>
      </c>
      <c r="BD382" s="39">
        <v>0.5</v>
      </c>
    </row>
    <row r="383" spans="1:57" ht="31.5" hidden="1" customHeight="1" outlineLevel="1">
      <c r="B383" s="81" t="s">
        <v>75</v>
      </c>
      <c r="C383" s="81"/>
      <c r="D383" s="81"/>
      <c r="E383" s="82"/>
      <c r="F383" s="82"/>
      <c r="G383" s="82"/>
      <c r="H383" s="82"/>
      <c r="I383" s="82"/>
      <c r="J383" s="82"/>
      <c r="K383" s="82"/>
      <c r="L383" s="83" t="str">
        <f t="shared" ref="L383:L388" si="58">IF(AH383="","",ROUND(AH383/1.1,0))</f>
        <v/>
      </c>
      <c r="M383" s="83"/>
      <c r="N383" s="83"/>
      <c r="O383" s="83"/>
      <c r="P383" s="83"/>
      <c r="Q383" s="83"/>
      <c r="R383" s="83"/>
      <c r="S383" s="14"/>
      <c r="T383" s="14"/>
      <c r="U383" s="14"/>
      <c r="V383" s="14"/>
      <c r="W383" s="14"/>
      <c r="X383" s="14"/>
      <c r="Y383" s="14"/>
      <c r="Z383" s="14"/>
      <c r="AA383" s="14"/>
      <c r="AB383" s="14"/>
      <c r="AC383" s="14"/>
      <c r="AE383" s="109" t="str">
        <f>B383</f>
        <v>　令和８年　月</v>
      </c>
      <c r="AF383" s="85"/>
      <c r="AG383" s="86"/>
      <c r="AH383" s="63"/>
      <c r="AZ383" s="37" t="s">
        <v>57</v>
      </c>
      <c r="BA383" s="37">
        <v>476</v>
      </c>
      <c r="BC383" s="37" t="s">
        <v>57</v>
      </c>
      <c r="BD383" s="37" t="s">
        <v>58</v>
      </c>
    </row>
    <row r="384" spans="1:57" ht="31.5" hidden="1" customHeight="1" outlineLevel="1">
      <c r="B384" s="81" t="s">
        <v>75</v>
      </c>
      <c r="C384" s="81"/>
      <c r="D384" s="81"/>
      <c r="E384" s="82"/>
      <c r="F384" s="82"/>
      <c r="G384" s="82"/>
      <c r="H384" s="82"/>
      <c r="I384" s="82"/>
      <c r="J384" s="82"/>
      <c r="K384" s="82"/>
      <c r="L384" s="83" t="str">
        <f t="shared" si="58"/>
        <v/>
      </c>
      <c r="M384" s="83"/>
      <c r="N384" s="83"/>
      <c r="O384" s="83"/>
      <c r="P384" s="83"/>
      <c r="Q384" s="83"/>
      <c r="R384" s="83"/>
      <c r="S384" s="14"/>
      <c r="T384" s="14"/>
      <c r="U384" s="14"/>
      <c r="V384" s="14"/>
      <c r="W384" s="14"/>
      <c r="X384" s="14"/>
      <c r="Y384" s="14"/>
      <c r="Z384" s="14"/>
      <c r="AA384" s="14"/>
      <c r="AB384" s="14"/>
      <c r="AC384" s="14"/>
      <c r="AE384" s="84" t="str">
        <f t="shared" ref="AE384:AE388" si="59">B384</f>
        <v>　令和８年　月</v>
      </c>
      <c r="AF384" s="85"/>
      <c r="AG384" s="86"/>
      <c r="AH384" s="63"/>
      <c r="AZ384" s="37" t="s">
        <v>49</v>
      </c>
      <c r="BA384" s="37">
        <v>576</v>
      </c>
      <c r="BC384" s="37" t="s">
        <v>49</v>
      </c>
      <c r="BD384" s="37" t="s">
        <v>58</v>
      </c>
    </row>
    <row r="385" spans="1:57" ht="31.5" hidden="1" customHeight="1" outlineLevel="1">
      <c r="B385" s="81" t="s">
        <v>75</v>
      </c>
      <c r="C385" s="81"/>
      <c r="D385" s="81"/>
      <c r="E385" s="82"/>
      <c r="F385" s="82"/>
      <c r="G385" s="82"/>
      <c r="H385" s="82"/>
      <c r="I385" s="82"/>
      <c r="J385" s="82"/>
      <c r="K385" s="82"/>
      <c r="L385" s="83" t="str">
        <f t="shared" si="58"/>
        <v/>
      </c>
      <c r="M385" s="83"/>
      <c r="N385" s="83"/>
      <c r="O385" s="83"/>
      <c r="P385" s="83"/>
      <c r="Q385" s="83"/>
      <c r="R385" s="83"/>
      <c r="S385" s="14"/>
      <c r="T385" s="14"/>
      <c r="U385" s="14"/>
      <c r="V385" s="14"/>
      <c r="W385" s="14"/>
      <c r="X385" s="14"/>
      <c r="Y385" s="14"/>
      <c r="Z385" s="14"/>
      <c r="AA385" s="14"/>
      <c r="AB385" s="14"/>
      <c r="AC385" s="14"/>
      <c r="AE385" s="84" t="str">
        <f t="shared" si="59"/>
        <v>　令和８年　月</v>
      </c>
      <c r="AF385" s="85"/>
      <c r="AG385" s="86"/>
      <c r="AH385" s="63"/>
    </row>
    <row r="386" spans="1:57" ht="31.5" hidden="1" customHeight="1" outlineLevel="1" thickBot="1">
      <c r="B386" s="81" t="s">
        <v>75</v>
      </c>
      <c r="C386" s="81"/>
      <c r="D386" s="81"/>
      <c r="E386" s="82"/>
      <c r="F386" s="82"/>
      <c r="G386" s="82"/>
      <c r="H386" s="82"/>
      <c r="I386" s="82"/>
      <c r="J386" s="82"/>
      <c r="K386" s="82"/>
      <c r="L386" s="83" t="str">
        <f t="shared" si="58"/>
        <v/>
      </c>
      <c r="M386" s="83"/>
      <c r="N386" s="83"/>
      <c r="O386" s="83"/>
      <c r="P386" s="83"/>
      <c r="Q386" s="83"/>
      <c r="R386" s="83"/>
      <c r="S386" s="14"/>
      <c r="T386" s="14"/>
      <c r="U386" s="14"/>
      <c r="V386" s="14"/>
      <c r="W386" s="14"/>
      <c r="X386" s="14"/>
      <c r="Y386" s="14"/>
      <c r="Z386" s="14"/>
      <c r="AA386" s="14"/>
      <c r="AB386" s="14"/>
      <c r="AC386" s="14"/>
      <c r="AE386" s="84" t="str">
        <f t="shared" si="59"/>
        <v>　令和８年　月</v>
      </c>
      <c r="AF386" s="85"/>
      <c r="AG386" s="86"/>
      <c r="AH386" s="63"/>
    </row>
    <row r="387" spans="1:57" ht="31.5" hidden="1" customHeight="1" outlineLevel="1" thickBot="1">
      <c r="B387" s="81" t="s">
        <v>75</v>
      </c>
      <c r="C387" s="81"/>
      <c r="D387" s="81"/>
      <c r="E387" s="82"/>
      <c r="F387" s="82"/>
      <c r="G387" s="82"/>
      <c r="H387" s="82"/>
      <c r="I387" s="82"/>
      <c r="J387" s="82"/>
      <c r="K387" s="82"/>
      <c r="L387" s="83" t="str">
        <f t="shared" si="58"/>
        <v/>
      </c>
      <c r="M387" s="83"/>
      <c r="N387" s="83"/>
      <c r="O387" s="83"/>
      <c r="P387" s="83"/>
      <c r="Q387" s="83"/>
      <c r="R387" s="83"/>
      <c r="S387" s="87" t="s">
        <v>62</v>
      </c>
      <c r="T387" s="88"/>
      <c r="U387" s="88"/>
      <c r="V387" s="88"/>
      <c r="W387" s="88"/>
      <c r="X387" s="88"/>
      <c r="Y387" s="88"/>
      <c r="Z387" s="88"/>
      <c r="AA387" s="88"/>
      <c r="AB387" s="88"/>
      <c r="AC387" s="89"/>
      <c r="AE387" s="84" t="str">
        <f t="shared" si="59"/>
        <v>　令和８年　月</v>
      </c>
      <c r="AF387" s="85"/>
      <c r="AG387" s="86"/>
      <c r="AH387" s="63"/>
      <c r="BC387" s="37"/>
      <c r="BD387" s="37" t="s">
        <v>66</v>
      </c>
      <c r="BE387" s="37" t="s">
        <v>70</v>
      </c>
    </row>
    <row r="388" spans="1:57" ht="31.5" hidden="1" customHeight="1" outlineLevel="1">
      <c r="B388" s="81" t="s">
        <v>75</v>
      </c>
      <c r="C388" s="81"/>
      <c r="D388" s="81"/>
      <c r="E388" s="82"/>
      <c r="F388" s="82"/>
      <c r="G388" s="82"/>
      <c r="H388" s="82"/>
      <c r="I388" s="82"/>
      <c r="J388" s="82"/>
      <c r="K388" s="82"/>
      <c r="L388" s="83" t="str">
        <f t="shared" si="58"/>
        <v/>
      </c>
      <c r="M388" s="83"/>
      <c r="N388" s="83"/>
      <c r="O388" s="83"/>
      <c r="P388" s="83"/>
      <c r="Q388" s="83"/>
      <c r="R388" s="83"/>
      <c r="S388" s="90" t="s">
        <v>45</v>
      </c>
      <c r="T388" s="90"/>
      <c r="U388" s="90"/>
      <c r="V388" s="90"/>
      <c r="W388" s="90"/>
      <c r="X388" s="90"/>
      <c r="Y388" s="90"/>
      <c r="Z388" s="90" t="s">
        <v>52</v>
      </c>
      <c r="AA388" s="91"/>
      <c r="AB388" s="91"/>
      <c r="AC388" s="91"/>
      <c r="AE388" s="84" t="str">
        <f t="shared" si="59"/>
        <v>　令和８年　月</v>
      </c>
      <c r="AF388" s="85"/>
      <c r="AG388" s="86"/>
      <c r="AH388" s="63"/>
      <c r="BC388" s="37" t="s">
        <v>64</v>
      </c>
      <c r="BD388" s="59">
        <v>1400000</v>
      </c>
      <c r="BE388" s="59">
        <v>400000</v>
      </c>
    </row>
    <row r="389" spans="1:57" ht="31.5" hidden="1" customHeight="1" outlineLevel="1" thickBot="1">
      <c r="B389" s="65" t="s">
        <v>39</v>
      </c>
      <c r="C389" s="65"/>
      <c r="D389" s="65"/>
      <c r="E389" s="66">
        <f>IF(COUNT(E383:K388)&gt;0, SUM(E383:K388), 0)</f>
        <v>0</v>
      </c>
      <c r="F389" s="66"/>
      <c r="G389" s="66"/>
      <c r="H389" s="66"/>
      <c r="I389" s="66"/>
      <c r="J389" s="66"/>
      <c r="K389" s="66"/>
      <c r="L389" s="67">
        <f>IF(COUNT(L383:R388)&gt;0, SUM(L383:R388),0)</f>
        <v>0</v>
      </c>
      <c r="M389" s="67"/>
      <c r="N389" s="67"/>
      <c r="O389" s="67"/>
      <c r="P389" s="67"/>
      <c r="Q389" s="67"/>
      <c r="R389" s="68"/>
      <c r="S389" s="69"/>
      <c r="T389" s="69"/>
      <c r="U389" s="69"/>
      <c r="V389" s="69"/>
      <c r="W389" s="69"/>
      <c r="X389" s="69"/>
      <c r="Y389" s="69"/>
      <c r="Z389" s="69"/>
      <c r="AA389" s="69"/>
      <c r="AB389" s="69"/>
      <c r="AC389" s="69"/>
      <c r="AE389" s="70" t="s">
        <v>39</v>
      </c>
      <c r="AF389" s="71"/>
      <c r="AG389" s="72"/>
      <c r="AH389" s="64" t="str">
        <f>IF(COUNT(AH383:AH388)&gt;0, SUM(AH383:AH388), "")</f>
        <v/>
      </c>
      <c r="AZ389" s="37" t="s">
        <v>63</v>
      </c>
      <c r="BC389" s="37" t="s">
        <v>65</v>
      </c>
      <c r="BD389" s="59">
        <v>3700000</v>
      </c>
      <c r="BE389" s="59">
        <v>2000000</v>
      </c>
    </row>
    <row r="390" spans="1:57" ht="31.5" hidden="1" customHeight="1" outlineLevel="1" thickTop="1">
      <c r="B390" s="73" t="s">
        <v>61</v>
      </c>
      <c r="C390" s="73"/>
      <c r="D390" s="73"/>
      <c r="E390" s="74">
        <f>IFERROR(ROUNDDOWN(MIN(E389*W380,VLOOKUP(E380,BC388:BD391,2,FALSE)-S390),0),0)</f>
        <v>0</v>
      </c>
      <c r="F390" s="74"/>
      <c r="G390" s="74"/>
      <c r="H390" s="74"/>
      <c r="I390" s="74"/>
      <c r="J390" s="74"/>
      <c r="K390" s="74"/>
      <c r="L390" s="74">
        <f>IFERROR(MIN(L389/2,VLOOKUP(E380,BC388:BE391,3,FALSE)-Z390),0)</f>
        <v>0</v>
      </c>
      <c r="M390" s="74"/>
      <c r="N390" s="74"/>
      <c r="O390" s="74"/>
      <c r="P390" s="74"/>
      <c r="Q390" s="74"/>
      <c r="R390" s="74"/>
      <c r="S390" s="75">
        <f>IF(S389="",0,MIN(IFERROR(ROUNDDOWN(S389*W380,0),0),VLOOKUP(E380,BC388:BD391,2,FALSE)))</f>
        <v>0</v>
      </c>
      <c r="T390" s="76"/>
      <c r="U390" s="76"/>
      <c r="V390" s="76"/>
      <c r="W390" s="76"/>
      <c r="X390" s="76"/>
      <c r="Y390" s="77"/>
      <c r="Z390" s="78">
        <f>IF(Z389="",0,MIN(ROUNDDOWN(Z389/2, 0),VLOOKUP(E380,BC388:BE391,3,FALSE)))</f>
        <v>0</v>
      </c>
      <c r="AA390" s="79"/>
      <c r="AB390" s="79"/>
      <c r="AC390" s="80"/>
      <c r="AE390" s="4"/>
      <c r="AF390" s="4"/>
      <c r="AG390" s="4"/>
      <c r="AH390" s="58"/>
      <c r="AZ390" s="59">
        <f>IFERROR(MAX(0, ROUNDDOWN(E389*W380, 0)), 0)</f>
        <v>0</v>
      </c>
      <c r="BC390" s="37" t="s">
        <v>57</v>
      </c>
      <c r="BD390" s="59">
        <v>3400000</v>
      </c>
      <c r="BE390" s="59"/>
    </row>
    <row r="391" spans="1:57" ht="31.5" hidden="1" customHeight="1" outlineLevel="1">
      <c r="L391" s="6" t="s">
        <v>53</v>
      </c>
      <c r="BC391" s="37" t="s">
        <v>49</v>
      </c>
      <c r="BD391" s="59">
        <v>400000</v>
      </c>
      <c r="BE391" s="59"/>
    </row>
    <row r="392" spans="1:57" ht="21" hidden="1" customHeight="1" outlineLevel="1" thickBot="1">
      <c r="L392" s="6"/>
    </row>
    <row r="393" spans="1:57" ht="31.5" hidden="1" customHeight="1" outlineLevel="1" thickBot="1">
      <c r="A393" s="4"/>
      <c r="B393" s="92" t="s">
        <v>56</v>
      </c>
      <c r="C393" s="93"/>
      <c r="D393" s="93"/>
      <c r="E393" s="94"/>
      <c r="F393" s="94"/>
      <c r="G393" s="94"/>
      <c r="H393" s="94"/>
      <c r="I393" s="94"/>
      <c r="J393" s="94"/>
      <c r="K393" s="94"/>
      <c r="L393" s="94"/>
      <c r="M393" s="94"/>
      <c r="N393" s="94"/>
      <c r="O393" s="94"/>
      <c r="P393" s="94"/>
      <c r="Q393" s="94"/>
      <c r="R393" s="95"/>
      <c r="S393" s="4"/>
      <c r="T393" s="4"/>
      <c r="U393" s="4"/>
      <c r="V393" s="60" t="s">
        <v>43</v>
      </c>
      <c r="W393" s="96" t="str">
        <f>IF(E393=AZ394,BA394,IF(E393=AZ395,BA395,IF(E393=AZ396,BA396,IF(E393=AZ397,BA397,""))))</f>
        <v/>
      </c>
      <c r="X393" s="97"/>
      <c r="Y393" s="4"/>
      <c r="Z393" s="4"/>
      <c r="AA393" s="4"/>
      <c r="AB393" s="14"/>
      <c r="AC393" s="14"/>
      <c r="AZ393" s="37"/>
      <c r="BA393" s="37" t="s">
        <v>50</v>
      </c>
      <c r="BC393" s="37"/>
      <c r="BD393" s="37" t="s">
        <v>51</v>
      </c>
    </row>
    <row r="394" spans="1:57" ht="31.5" hidden="1" customHeight="1" outlineLevel="1" thickBot="1">
      <c r="A394" s="4"/>
      <c r="B394" s="98" t="s">
        <v>74</v>
      </c>
      <c r="C394" s="99"/>
      <c r="D394" s="99"/>
      <c r="E394" s="100"/>
      <c r="F394" s="100"/>
      <c r="G394" s="100"/>
      <c r="H394" s="100"/>
      <c r="I394" s="100"/>
      <c r="J394" s="100"/>
      <c r="K394" s="100"/>
      <c r="L394" s="100"/>
      <c r="M394" s="100"/>
      <c r="N394" s="100"/>
      <c r="O394" s="100"/>
      <c r="P394" s="100"/>
      <c r="Q394" s="100"/>
      <c r="R394" s="101"/>
      <c r="S394" s="14"/>
      <c r="T394" s="14"/>
      <c r="U394" s="14"/>
      <c r="V394" s="61" t="s">
        <v>73</v>
      </c>
      <c r="W394" s="102" t="str">
        <f>IF(E393=AZ394,BD394,IF(E393=AZ395,BD395,IF(E393=AZ396,BD396,IF(E393=AZ397,BD397,""))))</f>
        <v/>
      </c>
      <c r="X394" s="103"/>
      <c r="Y394" s="14"/>
      <c r="Z394" s="14"/>
      <c r="AA394" s="14"/>
      <c r="AB394" s="14"/>
      <c r="AC394" s="14"/>
      <c r="AE394" s="104" t="s">
        <v>59</v>
      </c>
      <c r="AF394" s="105"/>
      <c r="AG394" s="106"/>
      <c r="AH394" s="62" t="str">
        <f>IF(E394="","",E394)</f>
        <v/>
      </c>
      <c r="AZ394" s="37" t="s">
        <v>64</v>
      </c>
      <c r="BA394" s="37">
        <v>476</v>
      </c>
      <c r="BC394" s="37" t="s">
        <v>64</v>
      </c>
      <c r="BD394" s="39">
        <v>0.5</v>
      </c>
    </row>
    <row r="395" spans="1:57" ht="31.5" hidden="1" customHeight="1" outlineLevel="1">
      <c r="B395" s="107" t="s">
        <v>41</v>
      </c>
      <c r="C395" s="107"/>
      <c r="D395" s="107"/>
      <c r="E395" s="90" t="s">
        <v>45</v>
      </c>
      <c r="F395" s="90"/>
      <c r="G395" s="90"/>
      <c r="H395" s="90"/>
      <c r="I395" s="90"/>
      <c r="J395" s="90"/>
      <c r="K395" s="90"/>
      <c r="L395" s="90" t="s">
        <v>52</v>
      </c>
      <c r="M395" s="90"/>
      <c r="N395" s="90"/>
      <c r="O395" s="90"/>
      <c r="P395" s="90"/>
      <c r="Q395" s="90"/>
      <c r="R395" s="90"/>
      <c r="S395" s="14"/>
      <c r="T395" s="14"/>
      <c r="U395" s="14"/>
      <c r="V395" s="14"/>
      <c r="W395" s="14"/>
      <c r="X395" s="14"/>
      <c r="Y395" s="14"/>
      <c r="Z395" s="14"/>
      <c r="AA395" s="14"/>
      <c r="AB395" s="14"/>
      <c r="AC395" s="14"/>
      <c r="AE395" s="108" t="s">
        <v>41</v>
      </c>
      <c r="AF395" s="91"/>
      <c r="AG395" s="91"/>
      <c r="AH395" s="54" t="s">
        <v>60</v>
      </c>
      <c r="AZ395" s="37" t="s">
        <v>65</v>
      </c>
      <c r="BA395" s="37">
        <v>476</v>
      </c>
      <c r="BC395" s="37" t="s">
        <v>65</v>
      </c>
      <c r="BD395" s="39">
        <v>0.5</v>
      </c>
    </row>
    <row r="396" spans="1:57" ht="31.5" hidden="1" customHeight="1" outlineLevel="1">
      <c r="B396" s="81" t="s">
        <v>75</v>
      </c>
      <c r="C396" s="81"/>
      <c r="D396" s="81"/>
      <c r="E396" s="82"/>
      <c r="F396" s="82"/>
      <c r="G396" s="82"/>
      <c r="H396" s="82"/>
      <c r="I396" s="82"/>
      <c r="J396" s="82"/>
      <c r="K396" s="82"/>
      <c r="L396" s="83" t="str">
        <f t="shared" ref="L396:L401" si="60">IF(AH396="","",ROUND(AH396/1.1,0))</f>
        <v/>
      </c>
      <c r="M396" s="83"/>
      <c r="N396" s="83"/>
      <c r="O396" s="83"/>
      <c r="P396" s="83"/>
      <c r="Q396" s="83"/>
      <c r="R396" s="83"/>
      <c r="S396" s="14"/>
      <c r="T396" s="14"/>
      <c r="U396" s="14"/>
      <c r="V396" s="14"/>
      <c r="W396" s="14"/>
      <c r="X396" s="14"/>
      <c r="Y396" s="14"/>
      <c r="Z396" s="14"/>
      <c r="AA396" s="14"/>
      <c r="AB396" s="14"/>
      <c r="AC396" s="14"/>
      <c r="AE396" s="109" t="str">
        <f>B396</f>
        <v>　令和８年　月</v>
      </c>
      <c r="AF396" s="85"/>
      <c r="AG396" s="86"/>
      <c r="AH396" s="63"/>
      <c r="AZ396" s="37" t="s">
        <v>57</v>
      </c>
      <c r="BA396" s="37">
        <v>476</v>
      </c>
      <c r="BC396" s="37" t="s">
        <v>57</v>
      </c>
      <c r="BD396" s="37" t="s">
        <v>58</v>
      </c>
    </row>
    <row r="397" spans="1:57" ht="31.5" hidden="1" customHeight="1" outlineLevel="1">
      <c r="B397" s="81" t="s">
        <v>75</v>
      </c>
      <c r="C397" s="81"/>
      <c r="D397" s="81"/>
      <c r="E397" s="82"/>
      <c r="F397" s="82"/>
      <c r="G397" s="82"/>
      <c r="H397" s="82"/>
      <c r="I397" s="82"/>
      <c r="J397" s="82"/>
      <c r="K397" s="82"/>
      <c r="L397" s="83" t="str">
        <f t="shared" si="60"/>
        <v/>
      </c>
      <c r="M397" s="83"/>
      <c r="N397" s="83"/>
      <c r="O397" s="83"/>
      <c r="P397" s="83"/>
      <c r="Q397" s="83"/>
      <c r="R397" s="83"/>
      <c r="S397" s="14"/>
      <c r="T397" s="14"/>
      <c r="U397" s="14"/>
      <c r="V397" s="14"/>
      <c r="W397" s="14"/>
      <c r="X397" s="14"/>
      <c r="Y397" s="14"/>
      <c r="Z397" s="14"/>
      <c r="AA397" s="14"/>
      <c r="AB397" s="14"/>
      <c r="AC397" s="14"/>
      <c r="AE397" s="84" t="str">
        <f t="shared" ref="AE397:AE401" si="61">B397</f>
        <v>　令和８年　月</v>
      </c>
      <c r="AF397" s="85"/>
      <c r="AG397" s="86"/>
      <c r="AH397" s="63"/>
      <c r="AZ397" s="37" t="s">
        <v>49</v>
      </c>
      <c r="BA397" s="37">
        <v>576</v>
      </c>
      <c r="BC397" s="37" t="s">
        <v>49</v>
      </c>
      <c r="BD397" s="37" t="s">
        <v>58</v>
      </c>
    </row>
    <row r="398" spans="1:57" ht="31.5" hidden="1" customHeight="1" outlineLevel="1">
      <c r="B398" s="81" t="s">
        <v>75</v>
      </c>
      <c r="C398" s="81"/>
      <c r="D398" s="81"/>
      <c r="E398" s="82"/>
      <c r="F398" s="82"/>
      <c r="G398" s="82"/>
      <c r="H398" s="82"/>
      <c r="I398" s="82"/>
      <c r="J398" s="82"/>
      <c r="K398" s="82"/>
      <c r="L398" s="83" t="str">
        <f t="shared" si="60"/>
        <v/>
      </c>
      <c r="M398" s="83"/>
      <c r="N398" s="83"/>
      <c r="O398" s="83"/>
      <c r="P398" s="83"/>
      <c r="Q398" s="83"/>
      <c r="R398" s="83"/>
      <c r="S398" s="14"/>
      <c r="T398" s="14"/>
      <c r="U398" s="14"/>
      <c r="V398" s="14"/>
      <c r="W398" s="14"/>
      <c r="X398" s="14"/>
      <c r="Y398" s="14"/>
      <c r="Z398" s="14"/>
      <c r="AA398" s="14"/>
      <c r="AB398" s="14"/>
      <c r="AC398" s="14"/>
      <c r="AE398" s="84" t="str">
        <f t="shared" si="61"/>
        <v>　令和８年　月</v>
      </c>
      <c r="AF398" s="85"/>
      <c r="AG398" s="86"/>
      <c r="AH398" s="63"/>
    </row>
    <row r="399" spans="1:57" ht="31.5" hidden="1" customHeight="1" outlineLevel="1" thickBot="1">
      <c r="B399" s="81" t="s">
        <v>75</v>
      </c>
      <c r="C399" s="81"/>
      <c r="D399" s="81"/>
      <c r="E399" s="82"/>
      <c r="F399" s="82"/>
      <c r="G399" s="82"/>
      <c r="H399" s="82"/>
      <c r="I399" s="82"/>
      <c r="J399" s="82"/>
      <c r="K399" s="82"/>
      <c r="L399" s="83" t="str">
        <f t="shared" si="60"/>
        <v/>
      </c>
      <c r="M399" s="83"/>
      <c r="N399" s="83"/>
      <c r="O399" s="83"/>
      <c r="P399" s="83"/>
      <c r="Q399" s="83"/>
      <c r="R399" s="83"/>
      <c r="S399" s="14"/>
      <c r="T399" s="14"/>
      <c r="U399" s="14"/>
      <c r="V399" s="14"/>
      <c r="W399" s="14"/>
      <c r="X399" s="14"/>
      <c r="Y399" s="14"/>
      <c r="Z399" s="14"/>
      <c r="AA399" s="14"/>
      <c r="AB399" s="14"/>
      <c r="AC399" s="14"/>
      <c r="AE399" s="84" t="str">
        <f t="shared" si="61"/>
        <v>　令和８年　月</v>
      </c>
      <c r="AF399" s="85"/>
      <c r="AG399" s="86"/>
      <c r="AH399" s="63"/>
    </row>
    <row r="400" spans="1:57" ht="31.5" hidden="1" customHeight="1" outlineLevel="1" thickBot="1">
      <c r="B400" s="81" t="s">
        <v>75</v>
      </c>
      <c r="C400" s="81"/>
      <c r="D400" s="81"/>
      <c r="E400" s="82"/>
      <c r="F400" s="82"/>
      <c r="G400" s="82"/>
      <c r="H400" s="82"/>
      <c r="I400" s="82"/>
      <c r="J400" s="82"/>
      <c r="K400" s="82"/>
      <c r="L400" s="83" t="str">
        <f t="shared" si="60"/>
        <v/>
      </c>
      <c r="M400" s="83"/>
      <c r="N400" s="83"/>
      <c r="O400" s="83"/>
      <c r="P400" s="83"/>
      <c r="Q400" s="83"/>
      <c r="R400" s="83"/>
      <c r="S400" s="87" t="s">
        <v>62</v>
      </c>
      <c r="T400" s="88"/>
      <c r="U400" s="88"/>
      <c r="V400" s="88"/>
      <c r="W400" s="88"/>
      <c r="X400" s="88"/>
      <c r="Y400" s="88"/>
      <c r="Z400" s="88"/>
      <c r="AA400" s="88"/>
      <c r="AB400" s="88"/>
      <c r="AC400" s="89"/>
      <c r="AE400" s="84" t="str">
        <f t="shared" si="61"/>
        <v>　令和８年　月</v>
      </c>
      <c r="AF400" s="85"/>
      <c r="AG400" s="86"/>
      <c r="AH400" s="63"/>
      <c r="BC400" s="37"/>
      <c r="BD400" s="37" t="s">
        <v>66</v>
      </c>
      <c r="BE400" s="37" t="s">
        <v>70</v>
      </c>
    </row>
    <row r="401" spans="1:57" ht="31.5" hidden="1" customHeight="1" outlineLevel="1">
      <c r="B401" s="81" t="s">
        <v>75</v>
      </c>
      <c r="C401" s="81"/>
      <c r="D401" s="81"/>
      <c r="E401" s="82"/>
      <c r="F401" s="82"/>
      <c r="G401" s="82"/>
      <c r="H401" s="82"/>
      <c r="I401" s="82"/>
      <c r="J401" s="82"/>
      <c r="K401" s="82"/>
      <c r="L401" s="83" t="str">
        <f t="shared" si="60"/>
        <v/>
      </c>
      <c r="M401" s="83"/>
      <c r="N401" s="83"/>
      <c r="O401" s="83"/>
      <c r="P401" s="83"/>
      <c r="Q401" s="83"/>
      <c r="R401" s="83"/>
      <c r="S401" s="90" t="s">
        <v>45</v>
      </c>
      <c r="T401" s="90"/>
      <c r="U401" s="90"/>
      <c r="V401" s="90"/>
      <c r="W401" s="90"/>
      <c r="X401" s="90"/>
      <c r="Y401" s="90"/>
      <c r="Z401" s="90" t="s">
        <v>52</v>
      </c>
      <c r="AA401" s="91"/>
      <c r="AB401" s="91"/>
      <c r="AC401" s="91"/>
      <c r="AE401" s="84" t="str">
        <f t="shared" si="61"/>
        <v>　令和８年　月</v>
      </c>
      <c r="AF401" s="85"/>
      <c r="AG401" s="86"/>
      <c r="AH401" s="63"/>
      <c r="BC401" s="37" t="s">
        <v>64</v>
      </c>
      <c r="BD401" s="59">
        <v>1400000</v>
      </c>
      <c r="BE401" s="59">
        <v>400000</v>
      </c>
    </row>
    <row r="402" spans="1:57" ht="31.5" hidden="1" customHeight="1" outlineLevel="1" thickBot="1">
      <c r="B402" s="65" t="s">
        <v>39</v>
      </c>
      <c r="C402" s="65"/>
      <c r="D402" s="65"/>
      <c r="E402" s="66">
        <f>IF(COUNT(E396:K401)&gt;0, SUM(E396:K401), 0)</f>
        <v>0</v>
      </c>
      <c r="F402" s="66"/>
      <c r="G402" s="66"/>
      <c r="H402" s="66"/>
      <c r="I402" s="66"/>
      <c r="J402" s="66"/>
      <c r="K402" s="66"/>
      <c r="L402" s="67">
        <f>IF(COUNT(L396:R401)&gt;0, SUM(L396:R401),0)</f>
        <v>0</v>
      </c>
      <c r="M402" s="67"/>
      <c r="N402" s="67"/>
      <c r="O402" s="67"/>
      <c r="P402" s="67"/>
      <c r="Q402" s="67"/>
      <c r="R402" s="68"/>
      <c r="S402" s="69"/>
      <c r="T402" s="69"/>
      <c r="U402" s="69"/>
      <c r="V402" s="69"/>
      <c r="W402" s="69"/>
      <c r="X402" s="69"/>
      <c r="Y402" s="69"/>
      <c r="Z402" s="69"/>
      <c r="AA402" s="69"/>
      <c r="AB402" s="69"/>
      <c r="AC402" s="69"/>
      <c r="AE402" s="70" t="s">
        <v>39</v>
      </c>
      <c r="AF402" s="71"/>
      <c r="AG402" s="72"/>
      <c r="AH402" s="64" t="str">
        <f>IF(COUNT(AH396:AH401)&gt;0, SUM(AH396:AH401), "")</f>
        <v/>
      </c>
      <c r="AZ402" s="37" t="s">
        <v>63</v>
      </c>
      <c r="BC402" s="37" t="s">
        <v>65</v>
      </c>
      <c r="BD402" s="59">
        <v>3700000</v>
      </c>
      <c r="BE402" s="59">
        <v>2000000</v>
      </c>
    </row>
    <row r="403" spans="1:57" ht="31.5" hidden="1" customHeight="1" outlineLevel="1" thickTop="1">
      <c r="B403" s="73" t="s">
        <v>61</v>
      </c>
      <c r="C403" s="73"/>
      <c r="D403" s="73"/>
      <c r="E403" s="74">
        <f>IFERROR(ROUNDDOWN(MIN(E402*W393,VLOOKUP(E393,BC401:BD404,2,FALSE)-S403),0),0)</f>
        <v>0</v>
      </c>
      <c r="F403" s="74"/>
      <c r="G403" s="74"/>
      <c r="H403" s="74"/>
      <c r="I403" s="74"/>
      <c r="J403" s="74"/>
      <c r="K403" s="74"/>
      <c r="L403" s="74">
        <f>IFERROR(MIN(L402/2,VLOOKUP(E393,BC401:BE404,3,FALSE)-Z403),0)</f>
        <v>0</v>
      </c>
      <c r="M403" s="74"/>
      <c r="N403" s="74"/>
      <c r="O403" s="74"/>
      <c r="P403" s="74"/>
      <c r="Q403" s="74"/>
      <c r="R403" s="74"/>
      <c r="S403" s="75">
        <f>IF(S402="",0,MIN(IFERROR(ROUNDDOWN(S402*W393,0),0),VLOOKUP(E393,BC401:BD404,2,FALSE)))</f>
        <v>0</v>
      </c>
      <c r="T403" s="76"/>
      <c r="U403" s="76"/>
      <c r="V403" s="76"/>
      <c r="W403" s="76"/>
      <c r="X403" s="76"/>
      <c r="Y403" s="77"/>
      <c r="Z403" s="78">
        <f>IF(Z402="",0,MIN(ROUNDDOWN(Z402/2, 0),VLOOKUP(E393,BC401:BE404,3,FALSE)))</f>
        <v>0</v>
      </c>
      <c r="AA403" s="79"/>
      <c r="AB403" s="79"/>
      <c r="AC403" s="80"/>
      <c r="AE403" s="4"/>
      <c r="AF403" s="4"/>
      <c r="AG403" s="4"/>
      <c r="AH403" s="58"/>
      <c r="AZ403" s="59">
        <f>IFERROR(MAX(0, ROUNDDOWN(E402*W393, 0)), 0)</f>
        <v>0</v>
      </c>
      <c r="BC403" s="37" t="s">
        <v>57</v>
      </c>
      <c r="BD403" s="59">
        <v>3400000</v>
      </c>
      <c r="BE403" s="59"/>
    </row>
    <row r="404" spans="1:57" ht="31.5" hidden="1" customHeight="1" outlineLevel="1">
      <c r="L404" s="6" t="s">
        <v>53</v>
      </c>
      <c r="BC404" s="37" t="s">
        <v>49</v>
      </c>
      <c r="BD404" s="59">
        <v>400000</v>
      </c>
      <c r="BE404" s="59"/>
    </row>
    <row r="405" spans="1:57" ht="21" hidden="1" customHeight="1" outlineLevel="1" thickBot="1">
      <c r="L405" s="6"/>
    </row>
    <row r="406" spans="1:57" ht="31.5" hidden="1" customHeight="1" outlineLevel="1" thickBot="1">
      <c r="A406" s="4"/>
      <c r="B406" s="92" t="s">
        <v>56</v>
      </c>
      <c r="C406" s="93"/>
      <c r="D406" s="93"/>
      <c r="E406" s="94"/>
      <c r="F406" s="94"/>
      <c r="G406" s="94"/>
      <c r="H406" s="94"/>
      <c r="I406" s="94"/>
      <c r="J406" s="94"/>
      <c r="K406" s="94"/>
      <c r="L406" s="94"/>
      <c r="M406" s="94"/>
      <c r="N406" s="94"/>
      <c r="O406" s="94"/>
      <c r="P406" s="94"/>
      <c r="Q406" s="94"/>
      <c r="R406" s="95"/>
      <c r="S406" s="4"/>
      <c r="T406" s="4"/>
      <c r="U406" s="4"/>
      <c r="V406" s="60" t="s">
        <v>43</v>
      </c>
      <c r="W406" s="96" t="str">
        <f>IF(E406=AZ407,BA407,IF(E406=AZ408,BA408,IF(E406=AZ409,BA409,IF(E406=AZ410,BA410,""))))</f>
        <v/>
      </c>
      <c r="X406" s="97"/>
      <c r="Y406" s="4"/>
      <c r="Z406" s="4"/>
      <c r="AA406" s="4"/>
      <c r="AB406" s="14"/>
      <c r="AC406" s="14"/>
      <c r="AZ406" s="37"/>
      <c r="BA406" s="37" t="s">
        <v>50</v>
      </c>
      <c r="BC406" s="37"/>
      <c r="BD406" s="37" t="s">
        <v>51</v>
      </c>
    </row>
    <row r="407" spans="1:57" ht="31.5" hidden="1" customHeight="1" outlineLevel="1" thickBot="1">
      <c r="A407" s="4"/>
      <c r="B407" s="98" t="s">
        <v>74</v>
      </c>
      <c r="C407" s="99"/>
      <c r="D407" s="99"/>
      <c r="E407" s="100"/>
      <c r="F407" s="100"/>
      <c r="G407" s="100"/>
      <c r="H407" s="100"/>
      <c r="I407" s="100"/>
      <c r="J407" s="100"/>
      <c r="K407" s="100"/>
      <c r="L407" s="100"/>
      <c r="M407" s="100"/>
      <c r="N407" s="100"/>
      <c r="O407" s="100"/>
      <c r="P407" s="100"/>
      <c r="Q407" s="100"/>
      <c r="R407" s="101"/>
      <c r="S407" s="14"/>
      <c r="T407" s="14"/>
      <c r="U407" s="14"/>
      <c r="V407" s="61" t="s">
        <v>73</v>
      </c>
      <c r="W407" s="102" t="str">
        <f>IF(E406=AZ407,BD407,IF(E406=AZ408,BD408,IF(E406=AZ409,BD409,IF(E406=AZ410,BD410,""))))</f>
        <v/>
      </c>
      <c r="X407" s="103"/>
      <c r="Y407" s="14"/>
      <c r="Z407" s="14"/>
      <c r="AA407" s="14"/>
      <c r="AB407" s="14"/>
      <c r="AC407" s="14"/>
      <c r="AE407" s="104" t="s">
        <v>59</v>
      </c>
      <c r="AF407" s="105"/>
      <c r="AG407" s="106"/>
      <c r="AH407" s="62" t="str">
        <f>IF(E407="","",E407)</f>
        <v/>
      </c>
      <c r="AZ407" s="37" t="s">
        <v>64</v>
      </c>
      <c r="BA407" s="37">
        <v>476</v>
      </c>
      <c r="BC407" s="37" t="s">
        <v>64</v>
      </c>
      <c r="BD407" s="39">
        <v>0.5</v>
      </c>
    </row>
    <row r="408" spans="1:57" ht="31.5" hidden="1" customHeight="1" outlineLevel="1">
      <c r="B408" s="107" t="s">
        <v>41</v>
      </c>
      <c r="C408" s="107"/>
      <c r="D408" s="107"/>
      <c r="E408" s="90" t="s">
        <v>45</v>
      </c>
      <c r="F408" s="90"/>
      <c r="G408" s="90"/>
      <c r="H408" s="90"/>
      <c r="I408" s="90"/>
      <c r="J408" s="90"/>
      <c r="K408" s="90"/>
      <c r="L408" s="90" t="s">
        <v>52</v>
      </c>
      <c r="M408" s="90"/>
      <c r="N408" s="90"/>
      <c r="O408" s="90"/>
      <c r="P408" s="90"/>
      <c r="Q408" s="90"/>
      <c r="R408" s="90"/>
      <c r="S408" s="14"/>
      <c r="T408" s="14"/>
      <c r="U408" s="14"/>
      <c r="V408" s="14"/>
      <c r="W408" s="14"/>
      <c r="X408" s="14"/>
      <c r="Y408" s="14"/>
      <c r="Z408" s="14"/>
      <c r="AA408" s="14"/>
      <c r="AB408" s="14"/>
      <c r="AC408" s="14"/>
      <c r="AE408" s="108" t="s">
        <v>41</v>
      </c>
      <c r="AF408" s="91"/>
      <c r="AG408" s="91"/>
      <c r="AH408" s="54" t="s">
        <v>60</v>
      </c>
      <c r="AZ408" s="37" t="s">
        <v>65</v>
      </c>
      <c r="BA408" s="37">
        <v>476</v>
      </c>
      <c r="BC408" s="37" t="s">
        <v>65</v>
      </c>
      <c r="BD408" s="39">
        <v>0.5</v>
      </c>
    </row>
    <row r="409" spans="1:57" ht="31.5" hidden="1" customHeight="1" outlineLevel="1">
      <c r="B409" s="81" t="s">
        <v>75</v>
      </c>
      <c r="C409" s="81"/>
      <c r="D409" s="81"/>
      <c r="E409" s="82"/>
      <c r="F409" s="82"/>
      <c r="G409" s="82"/>
      <c r="H409" s="82"/>
      <c r="I409" s="82"/>
      <c r="J409" s="82"/>
      <c r="K409" s="82"/>
      <c r="L409" s="83" t="str">
        <f t="shared" ref="L409:L414" si="62">IF(AH409="","",ROUND(AH409/1.1,0))</f>
        <v/>
      </c>
      <c r="M409" s="83"/>
      <c r="N409" s="83"/>
      <c r="O409" s="83"/>
      <c r="P409" s="83"/>
      <c r="Q409" s="83"/>
      <c r="R409" s="83"/>
      <c r="S409" s="14"/>
      <c r="T409" s="14"/>
      <c r="U409" s="14"/>
      <c r="V409" s="14"/>
      <c r="W409" s="14"/>
      <c r="X409" s="14"/>
      <c r="Y409" s="14"/>
      <c r="Z409" s="14"/>
      <c r="AA409" s="14"/>
      <c r="AB409" s="14"/>
      <c r="AC409" s="14"/>
      <c r="AE409" s="109" t="str">
        <f>B409</f>
        <v>　令和８年　月</v>
      </c>
      <c r="AF409" s="85"/>
      <c r="AG409" s="86"/>
      <c r="AH409" s="63"/>
      <c r="AZ409" s="37" t="s">
        <v>57</v>
      </c>
      <c r="BA409" s="37">
        <v>476</v>
      </c>
      <c r="BC409" s="37" t="s">
        <v>57</v>
      </c>
      <c r="BD409" s="37" t="s">
        <v>58</v>
      </c>
    </row>
    <row r="410" spans="1:57" ht="31.5" hidden="1" customHeight="1" outlineLevel="1">
      <c r="B410" s="81" t="s">
        <v>75</v>
      </c>
      <c r="C410" s="81"/>
      <c r="D410" s="81"/>
      <c r="E410" s="82"/>
      <c r="F410" s="82"/>
      <c r="G410" s="82"/>
      <c r="H410" s="82"/>
      <c r="I410" s="82"/>
      <c r="J410" s="82"/>
      <c r="K410" s="82"/>
      <c r="L410" s="83" t="str">
        <f t="shared" si="62"/>
        <v/>
      </c>
      <c r="M410" s="83"/>
      <c r="N410" s="83"/>
      <c r="O410" s="83"/>
      <c r="P410" s="83"/>
      <c r="Q410" s="83"/>
      <c r="R410" s="83"/>
      <c r="S410" s="14"/>
      <c r="T410" s="14"/>
      <c r="U410" s="14"/>
      <c r="V410" s="14"/>
      <c r="W410" s="14"/>
      <c r="X410" s="14"/>
      <c r="Y410" s="14"/>
      <c r="Z410" s="14"/>
      <c r="AA410" s="14"/>
      <c r="AB410" s="14"/>
      <c r="AC410" s="14"/>
      <c r="AE410" s="84" t="str">
        <f t="shared" ref="AE410:AE414" si="63">B410</f>
        <v>　令和８年　月</v>
      </c>
      <c r="AF410" s="85"/>
      <c r="AG410" s="86"/>
      <c r="AH410" s="63"/>
      <c r="AZ410" s="37" t="s">
        <v>49</v>
      </c>
      <c r="BA410" s="37">
        <v>576</v>
      </c>
      <c r="BC410" s="37" t="s">
        <v>49</v>
      </c>
      <c r="BD410" s="37" t="s">
        <v>58</v>
      </c>
    </row>
    <row r="411" spans="1:57" ht="31.5" hidden="1" customHeight="1" outlineLevel="1">
      <c r="B411" s="81" t="s">
        <v>75</v>
      </c>
      <c r="C411" s="81"/>
      <c r="D411" s="81"/>
      <c r="E411" s="82"/>
      <c r="F411" s="82"/>
      <c r="G411" s="82"/>
      <c r="H411" s="82"/>
      <c r="I411" s="82"/>
      <c r="J411" s="82"/>
      <c r="K411" s="82"/>
      <c r="L411" s="83" t="str">
        <f t="shared" si="62"/>
        <v/>
      </c>
      <c r="M411" s="83"/>
      <c r="N411" s="83"/>
      <c r="O411" s="83"/>
      <c r="P411" s="83"/>
      <c r="Q411" s="83"/>
      <c r="R411" s="83"/>
      <c r="S411" s="14"/>
      <c r="T411" s="14"/>
      <c r="U411" s="14"/>
      <c r="V411" s="14"/>
      <c r="W411" s="14"/>
      <c r="X411" s="14"/>
      <c r="Y411" s="14"/>
      <c r="Z411" s="14"/>
      <c r="AA411" s="14"/>
      <c r="AB411" s="14"/>
      <c r="AC411" s="14"/>
      <c r="AE411" s="84" t="str">
        <f t="shared" si="63"/>
        <v>　令和８年　月</v>
      </c>
      <c r="AF411" s="85"/>
      <c r="AG411" s="86"/>
      <c r="AH411" s="63"/>
    </row>
    <row r="412" spans="1:57" ht="31.5" hidden="1" customHeight="1" outlineLevel="1" thickBot="1">
      <c r="B412" s="81" t="s">
        <v>75</v>
      </c>
      <c r="C412" s="81"/>
      <c r="D412" s="81"/>
      <c r="E412" s="82"/>
      <c r="F412" s="82"/>
      <c r="G412" s="82"/>
      <c r="H412" s="82"/>
      <c r="I412" s="82"/>
      <c r="J412" s="82"/>
      <c r="K412" s="82"/>
      <c r="L412" s="83" t="str">
        <f t="shared" si="62"/>
        <v/>
      </c>
      <c r="M412" s="83"/>
      <c r="N412" s="83"/>
      <c r="O412" s="83"/>
      <c r="P412" s="83"/>
      <c r="Q412" s="83"/>
      <c r="R412" s="83"/>
      <c r="S412" s="14"/>
      <c r="T412" s="14"/>
      <c r="U412" s="14"/>
      <c r="V412" s="14"/>
      <c r="W412" s="14"/>
      <c r="X412" s="14"/>
      <c r="Y412" s="14"/>
      <c r="Z412" s="14"/>
      <c r="AA412" s="14"/>
      <c r="AB412" s="14"/>
      <c r="AC412" s="14"/>
      <c r="AE412" s="84" t="str">
        <f t="shared" si="63"/>
        <v>　令和８年　月</v>
      </c>
      <c r="AF412" s="85"/>
      <c r="AG412" s="86"/>
      <c r="AH412" s="63"/>
    </row>
    <row r="413" spans="1:57" ht="31.5" hidden="1" customHeight="1" outlineLevel="1" thickBot="1">
      <c r="B413" s="81" t="s">
        <v>75</v>
      </c>
      <c r="C413" s="81"/>
      <c r="D413" s="81"/>
      <c r="E413" s="82"/>
      <c r="F413" s="82"/>
      <c r="G413" s="82"/>
      <c r="H413" s="82"/>
      <c r="I413" s="82"/>
      <c r="J413" s="82"/>
      <c r="K413" s="82"/>
      <c r="L413" s="83" t="str">
        <f t="shared" si="62"/>
        <v/>
      </c>
      <c r="M413" s="83"/>
      <c r="N413" s="83"/>
      <c r="O413" s="83"/>
      <c r="P413" s="83"/>
      <c r="Q413" s="83"/>
      <c r="R413" s="83"/>
      <c r="S413" s="87" t="s">
        <v>62</v>
      </c>
      <c r="T413" s="88"/>
      <c r="U413" s="88"/>
      <c r="V413" s="88"/>
      <c r="W413" s="88"/>
      <c r="X413" s="88"/>
      <c r="Y413" s="88"/>
      <c r="Z413" s="88"/>
      <c r="AA413" s="88"/>
      <c r="AB413" s="88"/>
      <c r="AC413" s="89"/>
      <c r="AE413" s="84" t="str">
        <f t="shared" si="63"/>
        <v>　令和８年　月</v>
      </c>
      <c r="AF413" s="85"/>
      <c r="AG413" s="86"/>
      <c r="AH413" s="63"/>
      <c r="BC413" s="37"/>
      <c r="BD413" s="37" t="s">
        <v>66</v>
      </c>
      <c r="BE413" s="37" t="s">
        <v>70</v>
      </c>
    </row>
    <row r="414" spans="1:57" ht="31.5" hidden="1" customHeight="1" outlineLevel="1">
      <c r="B414" s="81" t="s">
        <v>75</v>
      </c>
      <c r="C414" s="81"/>
      <c r="D414" s="81"/>
      <c r="E414" s="82"/>
      <c r="F414" s="82"/>
      <c r="G414" s="82"/>
      <c r="H414" s="82"/>
      <c r="I414" s="82"/>
      <c r="J414" s="82"/>
      <c r="K414" s="82"/>
      <c r="L414" s="83" t="str">
        <f t="shared" si="62"/>
        <v/>
      </c>
      <c r="M414" s="83"/>
      <c r="N414" s="83"/>
      <c r="O414" s="83"/>
      <c r="P414" s="83"/>
      <c r="Q414" s="83"/>
      <c r="R414" s="83"/>
      <c r="S414" s="90" t="s">
        <v>45</v>
      </c>
      <c r="T414" s="90"/>
      <c r="U414" s="90"/>
      <c r="V414" s="90"/>
      <c r="W414" s="90"/>
      <c r="X414" s="90"/>
      <c r="Y414" s="90"/>
      <c r="Z414" s="90" t="s">
        <v>52</v>
      </c>
      <c r="AA414" s="91"/>
      <c r="AB414" s="91"/>
      <c r="AC414" s="91"/>
      <c r="AE414" s="84" t="str">
        <f t="shared" si="63"/>
        <v>　令和８年　月</v>
      </c>
      <c r="AF414" s="85"/>
      <c r="AG414" s="86"/>
      <c r="AH414" s="63"/>
      <c r="BC414" s="37" t="s">
        <v>64</v>
      </c>
      <c r="BD414" s="59">
        <v>1400000</v>
      </c>
      <c r="BE414" s="59">
        <v>400000</v>
      </c>
    </row>
    <row r="415" spans="1:57" ht="31.5" hidden="1" customHeight="1" outlineLevel="1" thickBot="1">
      <c r="B415" s="65" t="s">
        <v>39</v>
      </c>
      <c r="C415" s="65"/>
      <c r="D415" s="65"/>
      <c r="E415" s="66">
        <f>IF(COUNT(E409:K414)&gt;0, SUM(E409:K414), 0)</f>
        <v>0</v>
      </c>
      <c r="F415" s="66"/>
      <c r="G415" s="66"/>
      <c r="H415" s="66"/>
      <c r="I415" s="66"/>
      <c r="J415" s="66"/>
      <c r="K415" s="66"/>
      <c r="L415" s="67">
        <f>IF(COUNT(L409:R414)&gt;0, SUM(L409:R414),0)</f>
        <v>0</v>
      </c>
      <c r="M415" s="67"/>
      <c r="N415" s="67"/>
      <c r="O415" s="67"/>
      <c r="P415" s="67"/>
      <c r="Q415" s="67"/>
      <c r="R415" s="68"/>
      <c r="S415" s="69"/>
      <c r="T415" s="69"/>
      <c r="U415" s="69"/>
      <c r="V415" s="69"/>
      <c r="W415" s="69"/>
      <c r="X415" s="69"/>
      <c r="Y415" s="69"/>
      <c r="Z415" s="69"/>
      <c r="AA415" s="69"/>
      <c r="AB415" s="69"/>
      <c r="AC415" s="69"/>
      <c r="AE415" s="70" t="s">
        <v>39</v>
      </c>
      <c r="AF415" s="71"/>
      <c r="AG415" s="72"/>
      <c r="AH415" s="64" t="str">
        <f>IF(COUNT(AH409:AH414)&gt;0, SUM(AH409:AH414), "")</f>
        <v/>
      </c>
      <c r="AZ415" s="37" t="s">
        <v>63</v>
      </c>
      <c r="BC415" s="37" t="s">
        <v>65</v>
      </c>
      <c r="BD415" s="59">
        <v>3700000</v>
      </c>
      <c r="BE415" s="59">
        <v>2000000</v>
      </c>
    </row>
    <row r="416" spans="1:57" ht="31.5" hidden="1" customHeight="1" outlineLevel="1" thickTop="1">
      <c r="B416" s="73" t="s">
        <v>61</v>
      </c>
      <c r="C416" s="73"/>
      <c r="D416" s="73"/>
      <c r="E416" s="74">
        <f>IFERROR(ROUNDDOWN(MIN(E415*W406,VLOOKUP(E406,BC414:BD417,2,FALSE)-S416),0),0)</f>
        <v>0</v>
      </c>
      <c r="F416" s="74"/>
      <c r="G416" s="74"/>
      <c r="H416" s="74"/>
      <c r="I416" s="74"/>
      <c r="J416" s="74"/>
      <c r="K416" s="74"/>
      <c r="L416" s="74">
        <f>IFERROR(MIN(L415/2,VLOOKUP(E406,BC414:BE417,3,FALSE)-Z416),0)</f>
        <v>0</v>
      </c>
      <c r="M416" s="74"/>
      <c r="N416" s="74"/>
      <c r="O416" s="74"/>
      <c r="P416" s="74"/>
      <c r="Q416" s="74"/>
      <c r="R416" s="74"/>
      <c r="S416" s="75">
        <f>IF(S415="",0,MIN(IFERROR(ROUNDDOWN(S415*W406,0),0),VLOOKUP(E406,BC414:BD417,2,FALSE)))</f>
        <v>0</v>
      </c>
      <c r="T416" s="76"/>
      <c r="U416" s="76"/>
      <c r="V416" s="76"/>
      <c r="W416" s="76"/>
      <c r="X416" s="76"/>
      <c r="Y416" s="77"/>
      <c r="Z416" s="78">
        <f>IF(Z415="",0,MIN(ROUNDDOWN(Z415/2, 0),VLOOKUP(E406,BC414:BE417,3,FALSE)))</f>
        <v>0</v>
      </c>
      <c r="AA416" s="79"/>
      <c r="AB416" s="79"/>
      <c r="AC416" s="80"/>
      <c r="AE416" s="4"/>
      <c r="AF416" s="4"/>
      <c r="AG416" s="4"/>
      <c r="AH416" s="58"/>
      <c r="AZ416" s="59">
        <f>IFERROR(MAX(0, ROUNDDOWN(E415*W406, 0)), 0)</f>
        <v>0</v>
      </c>
      <c r="BC416" s="37" t="s">
        <v>57</v>
      </c>
      <c r="BD416" s="59">
        <v>3400000</v>
      </c>
      <c r="BE416" s="59"/>
    </row>
    <row r="417" spans="1:57" ht="31.5" hidden="1" customHeight="1" outlineLevel="1">
      <c r="L417" s="6" t="s">
        <v>53</v>
      </c>
      <c r="BC417" s="37" t="s">
        <v>49</v>
      </c>
      <c r="BD417" s="59">
        <v>400000</v>
      </c>
      <c r="BE417" s="59"/>
    </row>
    <row r="418" spans="1:57" ht="21" hidden="1" customHeight="1" outlineLevel="1" thickBot="1">
      <c r="L418" s="6"/>
    </row>
    <row r="419" spans="1:57" ht="31.5" hidden="1" customHeight="1" outlineLevel="1" thickBot="1">
      <c r="A419" s="4"/>
      <c r="B419" s="92" t="s">
        <v>56</v>
      </c>
      <c r="C419" s="93"/>
      <c r="D419" s="93"/>
      <c r="E419" s="94"/>
      <c r="F419" s="94"/>
      <c r="G419" s="94"/>
      <c r="H419" s="94"/>
      <c r="I419" s="94"/>
      <c r="J419" s="94"/>
      <c r="K419" s="94"/>
      <c r="L419" s="94"/>
      <c r="M419" s="94"/>
      <c r="N419" s="94"/>
      <c r="O419" s="94"/>
      <c r="P419" s="94"/>
      <c r="Q419" s="94"/>
      <c r="R419" s="95"/>
      <c r="S419" s="4"/>
      <c r="T419" s="4"/>
      <c r="U419" s="4"/>
      <c r="V419" s="60" t="s">
        <v>43</v>
      </c>
      <c r="W419" s="96" t="str">
        <f>IF(E419=AZ420,BA420,IF(E419=AZ421,BA421,IF(E419=AZ422,BA422,IF(E419=AZ423,BA423,""))))</f>
        <v/>
      </c>
      <c r="X419" s="97"/>
      <c r="Y419" s="4"/>
      <c r="Z419" s="4"/>
      <c r="AA419" s="4"/>
      <c r="AB419" s="14"/>
      <c r="AC419" s="14"/>
      <c r="AZ419" s="37"/>
      <c r="BA419" s="37" t="s">
        <v>50</v>
      </c>
      <c r="BC419" s="37"/>
      <c r="BD419" s="37" t="s">
        <v>51</v>
      </c>
    </row>
    <row r="420" spans="1:57" ht="31.5" hidden="1" customHeight="1" outlineLevel="1" thickBot="1">
      <c r="A420" s="4"/>
      <c r="B420" s="98" t="s">
        <v>74</v>
      </c>
      <c r="C420" s="99"/>
      <c r="D420" s="99"/>
      <c r="E420" s="100"/>
      <c r="F420" s="100"/>
      <c r="G420" s="100"/>
      <c r="H420" s="100"/>
      <c r="I420" s="100"/>
      <c r="J420" s="100"/>
      <c r="K420" s="100"/>
      <c r="L420" s="100"/>
      <c r="M420" s="100"/>
      <c r="N420" s="100"/>
      <c r="O420" s="100"/>
      <c r="P420" s="100"/>
      <c r="Q420" s="100"/>
      <c r="R420" s="101"/>
      <c r="S420" s="14"/>
      <c r="T420" s="14"/>
      <c r="U420" s="14"/>
      <c r="V420" s="61" t="s">
        <v>73</v>
      </c>
      <c r="W420" s="102" t="str">
        <f>IF(E419=AZ420,BD420,IF(E419=AZ421,BD421,IF(E419=AZ422,BD422,IF(E419=AZ423,BD423,""))))</f>
        <v/>
      </c>
      <c r="X420" s="103"/>
      <c r="Y420" s="14"/>
      <c r="Z420" s="14"/>
      <c r="AA420" s="14"/>
      <c r="AB420" s="14"/>
      <c r="AC420" s="14"/>
      <c r="AE420" s="104" t="s">
        <v>59</v>
      </c>
      <c r="AF420" s="105"/>
      <c r="AG420" s="106"/>
      <c r="AH420" s="62" t="str">
        <f>IF(E420="","",E420)</f>
        <v/>
      </c>
      <c r="AZ420" s="37" t="s">
        <v>64</v>
      </c>
      <c r="BA420" s="37">
        <v>476</v>
      </c>
      <c r="BC420" s="37" t="s">
        <v>64</v>
      </c>
      <c r="BD420" s="39">
        <v>0.5</v>
      </c>
    </row>
    <row r="421" spans="1:57" ht="31.5" hidden="1" customHeight="1" outlineLevel="1">
      <c r="B421" s="107" t="s">
        <v>41</v>
      </c>
      <c r="C421" s="107"/>
      <c r="D421" s="107"/>
      <c r="E421" s="90" t="s">
        <v>45</v>
      </c>
      <c r="F421" s="90"/>
      <c r="G421" s="90"/>
      <c r="H421" s="90"/>
      <c r="I421" s="90"/>
      <c r="J421" s="90"/>
      <c r="K421" s="90"/>
      <c r="L421" s="90" t="s">
        <v>52</v>
      </c>
      <c r="M421" s="90"/>
      <c r="N421" s="90"/>
      <c r="O421" s="90"/>
      <c r="P421" s="90"/>
      <c r="Q421" s="90"/>
      <c r="R421" s="90"/>
      <c r="S421" s="14"/>
      <c r="T421" s="14"/>
      <c r="U421" s="14"/>
      <c r="V421" s="14"/>
      <c r="W421" s="14"/>
      <c r="X421" s="14"/>
      <c r="Y421" s="14"/>
      <c r="Z421" s="14"/>
      <c r="AA421" s="14"/>
      <c r="AB421" s="14"/>
      <c r="AC421" s="14"/>
      <c r="AE421" s="108" t="s">
        <v>41</v>
      </c>
      <c r="AF421" s="91"/>
      <c r="AG421" s="91"/>
      <c r="AH421" s="54" t="s">
        <v>60</v>
      </c>
      <c r="AZ421" s="37" t="s">
        <v>65</v>
      </c>
      <c r="BA421" s="37">
        <v>476</v>
      </c>
      <c r="BC421" s="37" t="s">
        <v>65</v>
      </c>
      <c r="BD421" s="39">
        <v>0.5</v>
      </c>
    </row>
    <row r="422" spans="1:57" ht="31.5" hidden="1" customHeight="1" outlineLevel="1">
      <c r="B422" s="81" t="s">
        <v>75</v>
      </c>
      <c r="C422" s="81"/>
      <c r="D422" s="81"/>
      <c r="E422" s="82"/>
      <c r="F422" s="82"/>
      <c r="G422" s="82"/>
      <c r="H422" s="82"/>
      <c r="I422" s="82"/>
      <c r="J422" s="82"/>
      <c r="K422" s="82"/>
      <c r="L422" s="83" t="str">
        <f t="shared" ref="L422:L427" si="64">IF(AH422="","",ROUND(AH422/1.1,0))</f>
        <v/>
      </c>
      <c r="M422" s="83"/>
      <c r="N422" s="83"/>
      <c r="O422" s="83"/>
      <c r="P422" s="83"/>
      <c r="Q422" s="83"/>
      <c r="R422" s="83"/>
      <c r="S422" s="14"/>
      <c r="T422" s="14"/>
      <c r="U422" s="14"/>
      <c r="V422" s="14"/>
      <c r="W422" s="14"/>
      <c r="X422" s="14"/>
      <c r="Y422" s="14"/>
      <c r="Z422" s="14"/>
      <c r="AA422" s="14"/>
      <c r="AB422" s="14"/>
      <c r="AC422" s="14"/>
      <c r="AE422" s="109" t="str">
        <f>B422</f>
        <v>　令和８年　月</v>
      </c>
      <c r="AF422" s="85"/>
      <c r="AG422" s="86"/>
      <c r="AH422" s="63"/>
      <c r="AZ422" s="37" t="s">
        <v>57</v>
      </c>
      <c r="BA422" s="37">
        <v>476</v>
      </c>
      <c r="BC422" s="37" t="s">
        <v>57</v>
      </c>
      <c r="BD422" s="37" t="s">
        <v>58</v>
      </c>
    </row>
    <row r="423" spans="1:57" ht="31.5" hidden="1" customHeight="1" outlineLevel="1">
      <c r="B423" s="81" t="s">
        <v>75</v>
      </c>
      <c r="C423" s="81"/>
      <c r="D423" s="81"/>
      <c r="E423" s="82"/>
      <c r="F423" s="82"/>
      <c r="G423" s="82"/>
      <c r="H423" s="82"/>
      <c r="I423" s="82"/>
      <c r="J423" s="82"/>
      <c r="K423" s="82"/>
      <c r="L423" s="83" t="str">
        <f t="shared" si="64"/>
        <v/>
      </c>
      <c r="M423" s="83"/>
      <c r="N423" s="83"/>
      <c r="O423" s="83"/>
      <c r="P423" s="83"/>
      <c r="Q423" s="83"/>
      <c r="R423" s="83"/>
      <c r="S423" s="14"/>
      <c r="T423" s="14"/>
      <c r="U423" s="14"/>
      <c r="V423" s="14"/>
      <c r="W423" s="14"/>
      <c r="X423" s="14"/>
      <c r="Y423" s="14"/>
      <c r="Z423" s="14"/>
      <c r="AA423" s="14"/>
      <c r="AB423" s="14"/>
      <c r="AC423" s="14"/>
      <c r="AE423" s="84" t="str">
        <f t="shared" ref="AE423:AE427" si="65">B423</f>
        <v>　令和８年　月</v>
      </c>
      <c r="AF423" s="85"/>
      <c r="AG423" s="86"/>
      <c r="AH423" s="63"/>
      <c r="AZ423" s="37" t="s">
        <v>49</v>
      </c>
      <c r="BA423" s="37">
        <v>576</v>
      </c>
      <c r="BC423" s="37" t="s">
        <v>49</v>
      </c>
      <c r="BD423" s="37" t="s">
        <v>58</v>
      </c>
    </row>
    <row r="424" spans="1:57" ht="31.5" hidden="1" customHeight="1" outlineLevel="1">
      <c r="B424" s="81" t="s">
        <v>75</v>
      </c>
      <c r="C424" s="81"/>
      <c r="D424" s="81"/>
      <c r="E424" s="82"/>
      <c r="F424" s="82"/>
      <c r="G424" s="82"/>
      <c r="H424" s="82"/>
      <c r="I424" s="82"/>
      <c r="J424" s="82"/>
      <c r="K424" s="82"/>
      <c r="L424" s="83" t="str">
        <f t="shared" si="64"/>
        <v/>
      </c>
      <c r="M424" s="83"/>
      <c r="N424" s="83"/>
      <c r="O424" s="83"/>
      <c r="P424" s="83"/>
      <c r="Q424" s="83"/>
      <c r="R424" s="83"/>
      <c r="S424" s="14"/>
      <c r="T424" s="14"/>
      <c r="U424" s="14"/>
      <c r="V424" s="14"/>
      <c r="W424" s="14"/>
      <c r="X424" s="14"/>
      <c r="Y424" s="14"/>
      <c r="Z424" s="14"/>
      <c r="AA424" s="14"/>
      <c r="AB424" s="14"/>
      <c r="AC424" s="14"/>
      <c r="AE424" s="84" t="str">
        <f t="shared" si="65"/>
        <v>　令和８年　月</v>
      </c>
      <c r="AF424" s="85"/>
      <c r="AG424" s="86"/>
      <c r="AH424" s="63"/>
    </row>
    <row r="425" spans="1:57" ht="31.5" hidden="1" customHeight="1" outlineLevel="1" thickBot="1">
      <c r="B425" s="81" t="s">
        <v>75</v>
      </c>
      <c r="C425" s="81"/>
      <c r="D425" s="81"/>
      <c r="E425" s="82"/>
      <c r="F425" s="82"/>
      <c r="G425" s="82"/>
      <c r="H425" s="82"/>
      <c r="I425" s="82"/>
      <c r="J425" s="82"/>
      <c r="K425" s="82"/>
      <c r="L425" s="83" t="str">
        <f t="shared" si="64"/>
        <v/>
      </c>
      <c r="M425" s="83"/>
      <c r="N425" s="83"/>
      <c r="O425" s="83"/>
      <c r="P425" s="83"/>
      <c r="Q425" s="83"/>
      <c r="R425" s="83"/>
      <c r="S425" s="14"/>
      <c r="T425" s="14"/>
      <c r="U425" s="14"/>
      <c r="V425" s="14"/>
      <c r="W425" s="14"/>
      <c r="X425" s="14"/>
      <c r="Y425" s="14"/>
      <c r="Z425" s="14"/>
      <c r="AA425" s="14"/>
      <c r="AB425" s="14"/>
      <c r="AC425" s="14"/>
      <c r="AE425" s="84" t="str">
        <f t="shared" si="65"/>
        <v>　令和８年　月</v>
      </c>
      <c r="AF425" s="85"/>
      <c r="AG425" s="86"/>
      <c r="AH425" s="63"/>
    </row>
    <row r="426" spans="1:57" ht="31.5" hidden="1" customHeight="1" outlineLevel="1" thickBot="1">
      <c r="B426" s="81" t="s">
        <v>75</v>
      </c>
      <c r="C426" s="81"/>
      <c r="D426" s="81"/>
      <c r="E426" s="82"/>
      <c r="F426" s="82"/>
      <c r="G426" s="82"/>
      <c r="H426" s="82"/>
      <c r="I426" s="82"/>
      <c r="J426" s="82"/>
      <c r="K426" s="82"/>
      <c r="L426" s="83" t="str">
        <f t="shared" si="64"/>
        <v/>
      </c>
      <c r="M426" s="83"/>
      <c r="N426" s="83"/>
      <c r="O426" s="83"/>
      <c r="P426" s="83"/>
      <c r="Q426" s="83"/>
      <c r="R426" s="83"/>
      <c r="S426" s="87" t="s">
        <v>62</v>
      </c>
      <c r="T426" s="88"/>
      <c r="U426" s="88"/>
      <c r="V426" s="88"/>
      <c r="W426" s="88"/>
      <c r="X426" s="88"/>
      <c r="Y426" s="88"/>
      <c r="Z426" s="88"/>
      <c r="AA426" s="88"/>
      <c r="AB426" s="88"/>
      <c r="AC426" s="89"/>
      <c r="AE426" s="84" t="str">
        <f t="shared" si="65"/>
        <v>　令和８年　月</v>
      </c>
      <c r="AF426" s="85"/>
      <c r="AG426" s="86"/>
      <c r="AH426" s="63"/>
      <c r="BC426" s="37"/>
      <c r="BD426" s="37" t="s">
        <v>66</v>
      </c>
      <c r="BE426" s="37" t="s">
        <v>70</v>
      </c>
    </row>
    <row r="427" spans="1:57" ht="31.5" hidden="1" customHeight="1" outlineLevel="1">
      <c r="B427" s="81" t="s">
        <v>75</v>
      </c>
      <c r="C427" s="81"/>
      <c r="D427" s="81"/>
      <c r="E427" s="82"/>
      <c r="F427" s="82"/>
      <c r="G427" s="82"/>
      <c r="H427" s="82"/>
      <c r="I427" s="82"/>
      <c r="J427" s="82"/>
      <c r="K427" s="82"/>
      <c r="L427" s="83" t="str">
        <f t="shared" si="64"/>
        <v/>
      </c>
      <c r="M427" s="83"/>
      <c r="N427" s="83"/>
      <c r="O427" s="83"/>
      <c r="P427" s="83"/>
      <c r="Q427" s="83"/>
      <c r="R427" s="83"/>
      <c r="S427" s="90" t="s">
        <v>45</v>
      </c>
      <c r="T427" s="90"/>
      <c r="U427" s="90"/>
      <c r="V427" s="90"/>
      <c r="W427" s="90"/>
      <c r="X427" s="90"/>
      <c r="Y427" s="90"/>
      <c r="Z427" s="90" t="s">
        <v>52</v>
      </c>
      <c r="AA427" s="91"/>
      <c r="AB427" s="91"/>
      <c r="AC427" s="91"/>
      <c r="AE427" s="84" t="str">
        <f t="shared" si="65"/>
        <v>　令和８年　月</v>
      </c>
      <c r="AF427" s="85"/>
      <c r="AG427" s="86"/>
      <c r="AH427" s="63"/>
      <c r="BC427" s="37" t="s">
        <v>64</v>
      </c>
      <c r="BD427" s="59">
        <v>1400000</v>
      </c>
      <c r="BE427" s="59">
        <v>400000</v>
      </c>
    </row>
    <row r="428" spans="1:57" ht="31.5" hidden="1" customHeight="1" outlineLevel="1" thickBot="1">
      <c r="B428" s="65" t="s">
        <v>39</v>
      </c>
      <c r="C428" s="65"/>
      <c r="D428" s="65"/>
      <c r="E428" s="66">
        <f>IF(COUNT(E422:K427)&gt;0, SUM(E422:K427), 0)</f>
        <v>0</v>
      </c>
      <c r="F428" s="66"/>
      <c r="G428" s="66"/>
      <c r="H428" s="66"/>
      <c r="I428" s="66"/>
      <c r="J428" s="66"/>
      <c r="K428" s="66"/>
      <c r="L428" s="67">
        <f>IF(COUNT(L422:R427)&gt;0, SUM(L422:R427),0)</f>
        <v>0</v>
      </c>
      <c r="M428" s="67"/>
      <c r="N428" s="67"/>
      <c r="O428" s="67"/>
      <c r="P428" s="67"/>
      <c r="Q428" s="67"/>
      <c r="R428" s="68"/>
      <c r="S428" s="69"/>
      <c r="T428" s="69"/>
      <c r="U428" s="69"/>
      <c r="V428" s="69"/>
      <c r="W428" s="69"/>
      <c r="X428" s="69"/>
      <c r="Y428" s="69"/>
      <c r="Z428" s="69"/>
      <c r="AA428" s="69"/>
      <c r="AB428" s="69"/>
      <c r="AC428" s="69"/>
      <c r="AE428" s="70" t="s">
        <v>39</v>
      </c>
      <c r="AF428" s="71"/>
      <c r="AG428" s="72"/>
      <c r="AH428" s="64" t="str">
        <f>IF(COUNT(AH422:AH427)&gt;0, SUM(AH422:AH427), "")</f>
        <v/>
      </c>
      <c r="AZ428" s="37" t="s">
        <v>63</v>
      </c>
      <c r="BC428" s="37" t="s">
        <v>65</v>
      </c>
      <c r="BD428" s="59">
        <v>3700000</v>
      </c>
      <c r="BE428" s="59">
        <v>2000000</v>
      </c>
    </row>
    <row r="429" spans="1:57" ht="31.5" hidden="1" customHeight="1" outlineLevel="1" thickTop="1">
      <c r="B429" s="73" t="s">
        <v>61</v>
      </c>
      <c r="C429" s="73"/>
      <c r="D429" s="73"/>
      <c r="E429" s="74">
        <f>IFERROR(ROUNDDOWN(MIN(E428*W419,VLOOKUP(E419,BC427:BD430,2,FALSE)-S429),0),0)</f>
        <v>0</v>
      </c>
      <c r="F429" s="74"/>
      <c r="G429" s="74"/>
      <c r="H429" s="74"/>
      <c r="I429" s="74"/>
      <c r="J429" s="74"/>
      <c r="K429" s="74"/>
      <c r="L429" s="74">
        <f>IFERROR(MIN(L428/2,VLOOKUP(E419,BC427:BE430,3,FALSE)-Z429),0)</f>
        <v>0</v>
      </c>
      <c r="M429" s="74"/>
      <c r="N429" s="74"/>
      <c r="O429" s="74"/>
      <c r="P429" s="74"/>
      <c r="Q429" s="74"/>
      <c r="R429" s="74"/>
      <c r="S429" s="75">
        <f>IF(S428="",0,MIN(IFERROR(ROUNDDOWN(S428*W419,0),0),VLOOKUP(E419,BC427:BD430,2,FALSE)))</f>
        <v>0</v>
      </c>
      <c r="T429" s="76"/>
      <c r="U429" s="76"/>
      <c r="V429" s="76"/>
      <c r="W429" s="76"/>
      <c r="X429" s="76"/>
      <c r="Y429" s="77"/>
      <c r="Z429" s="78">
        <f>IF(Z428="",0,MIN(ROUNDDOWN(Z428/2, 0),VLOOKUP(E419,BC427:BE430,3,FALSE)))</f>
        <v>0</v>
      </c>
      <c r="AA429" s="79"/>
      <c r="AB429" s="79"/>
      <c r="AC429" s="80"/>
      <c r="AE429" s="4"/>
      <c r="AF429" s="4"/>
      <c r="AG429" s="4"/>
      <c r="AH429" s="58"/>
      <c r="AZ429" s="59">
        <f>IFERROR(MAX(0, ROUNDDOWN(E428*W419, 0)), 0)</f>
        <v>0</v>
      </c>
      <c r="BC429" s="37" t="s">
        <v>57</v>
      </c>
      <c r="BD429" s="59">
        <v>3400000</v>
      </c>
      <c r="BE429" s="59"/>
    </row>
    <row r="430" spans="1:57" ht="31.5" hidden="1" customHeight="1" outlineLevel="1">
      <c r="L430" s="6" t="s">
        <v>53</v>
      </c>
      <c r="BC430" s="37" t="s">
        <v>49</v>
      </c>
      <c r="BD430" s="59">
        <v>400000</v>
      </c>
      <c r="BE430" s="59"/>
    </row>
    <row r="431" spans="1:57" ht="21" hidden="1" customHeight="1" outlineLevel="1" thickBot="1">
      <c r="L431" s="6"/>
    </row>
    <row r="432" spans="1:57" ht="31.5" hidden="1" customHeight="1" outlineLevel="1" thickBot="1">
      <c r="A432" s="4"/>
      <c r="B432" s="92" t="s">
        <v>56</v>
      </c>
      <c r="C432" s="93"/>
      <c r="D432" s="93"/>
      <c r="E432" s="94"/>
      <c r="F432" s="94"/>
      <c r="G432" s="94"/>
      <c r="H432" s="94"/>
      <c r="I432" s="94"/>
      <c r="J432" s="94"/>
      <c r="K432" s="94"/>
      <c r="L432" s="94"/>
      <c r="M432" s="94"/>
      <c r="N432" s="94"/>
      <c r="O432" s="94"/>
      <c r="P432" s="94"/>
      <c r="Q432" s="94"/>
      <c r="R432" s="95"/>
      <c r="S432" s="4"/>
      <c r="T432" s="4"/>
      <c r="U432" s="4"/>
      <c r="V432" s="60" t="s">
        <v>43</v>
      </c>
      <c r="W432" s="96" t="str">
        <f>IF(E432=AZ433,BA433,IF(E432=AZ434,BA434,IF(E432=AZ435,BA435,IF(E432=AZ436,BA436,""))))</f>
        <v/>
      </c>
      <c r="X432" s="97"/>
      <c r="Y432" s="4"/>
      <c r="Z432" s="4"/>
      <c r="AA432" s="4"/>
      <c r="AB432" s="14"/>
      <c r="AC432" s="14"/>
      <c r="AZ432" s="37"/>
      <c r="BA432" s="37" t="s">
        <v>50</v>
      </c>
      <c r="BC432" s="37"/>
      <c r="BD432" s="37" t="s">
        <v>51</v>
      </c>
    </row>
    <row r="433" spans="1:57" ht="31.5" hidden="1" customHeight="1" outlineLevel="1" thickBot="1">
      <c r="A433" s="4"/>
      <c r="B433" s="98" t="s">
        <v>74</v>
      </c>
      <c r="C433" s="99"/>
      <c r="D433" s="99"/>
      <c r="E433" s="100"/>
      <c r="F433" s="100"/>
      <c r="G433" s="100"/>
      <c r="H433" s="100"/>
      <c r="I433" s="100"/>
      <c r="J433" s="100"/>
      <c r="K433" s="100"/>
      <c r="L433" s="100"/>
      <c r="M433" s="100"/>
      <c r="N433" s="100"/>
      <c r="O433" s="100"/>
      <c r="P433" s="100"/>
      <c r="Q433" s="100"/>
      <c r="R433" s="101"/>
      <c r="S433" s="14"/>
      <c r="T433" s="14"/>
      <c r="U433" s="14"/>
      <c r="V433" s="61" t="s">
        <v>73</v>
      </c>
      <c r="W433" s="102" t="str">
        <f>IF(E432=AZ433,BD433,IF(E432=AZ434,BD434,IF(E432=AZ435,BD435,IF(E432=AZ436,BD436,""))))</f>
        <v/>
      </c>
      <c r="X433" s="103"/>
      <c r="Y433" s="14"/>
      <c r="Z433" s="14"/>
      <c r="AA433" s="14"/>
      <c r="AB433" s="14"/>
      <c r="AC433" s="14"/>
      <c r="AE433" s="104" t="s">
        <v>59</v>
      </c>
      <c r="AF433" s="105"/>
      <c r="AG433" s="106"/>
      <c r="AH433" s="62" t="str">
        <f>IF(E433="","",E433)</f>
        <v/>
      </c>
      <c r="AZ433" s="37" t="s">
        <v>64</v>
      </c>
      <c r="BA433" s="37">
        <v>476</v>
      </c>
      <c r="BC433" s="37" t="s">
        <v>64</v>
      </c>
      <c r="BD433" s="39">
        <v>0.5</v>
      </c>
    </row>
    <row r="434" spans="1:57" ht="31.5" hidden="1" customHeight="1" outlineLevel="1">
      <c r="B434" s="107" t="s">
        <v>41</v>
      </c>
      <c r="C434" s="107"/>
      <c r="D434" s="107"/>
      <c r="E434" s="90" t="s">
        <v>45</v>
      </c>
      <c r="F434" s="90"/>
      <c r="G434" s="90"/>
      <c r="H434" s="90"/>
      <c r="I434" s="90"/>
      <c r="J434" s="90"/>
      <c r="K434" s="90"/>
      <c r="L434" s="90" t="s">
        <v>52</v>
      </c>
      <c r="M434" s="90"/>
      <c r="N434" s="90"/>
      <c r="O434" s="90"/>
      <c r="P434" s="90"/>
      <c r="Q434" s="90"/>
      <c r="R434" s="90"/>
      <c r="S434" s="14"/>
      <c r="T434" s="14"/>
      <c r="U434" s="14"/>
      <c r="V434" s="14"/>
      <c r="W434" s="14"/>
      <c r="X434" s="14"/>
      <c r="Y434" s="14"/>
      <c r="Z434" s="14"/>
      <c r="AA434" s="14"/>
      <c r="AB434" s="14"/>
      <c r="AC434" s="14"/>
      <c r="AE434" s="108" t="s">
        <v>41</v>
      </c>
      <c r="AF434" s="91"/>
      <c r="AG434" s="91"/>
      <c r="AH434" s="54" t="s">
        <v>60</v>
      </c>
      <c r="AZ434" s="37" t="s">
        <v>65</v>
      </c>
      <c r="BA434" s="37">
        <v>476</v>
      </c>
      <c r="BC434" s="37" t="s">
        <v>65</v>
      </c>
      <c r="BD434" s="39">
        <v>0.5</v>
      </c>
    </row>
    <row r="435" spans="1:57" ht="31.5" hidden="1" customHeight="1" outlineLevel="1">
      <c r="B435" s="81" t="s">
        <v>75</v>
      </c>
      <c r="C435" s="81"/>
      <c r="D435" s="81"/>
      <c r="E435" s="82"/>
      <c r="F435" s="82"/>
      <c r="G435" s="82"/>
      <c r="H435" s="82"/>
      <c r="I435" s="82"/>
      <c r="J435" s="82"/>
      <c r="K435" s="82"/>
      <c r="L435" s="83" t="str">
        <f t="shared" ref="L435:L440" si="66">IF(AH435="","",ROUND(AH435/1.1,0))</f>
        <v/>
      </c>
      <c r="M435" s="83"/>
      <c r="N435" s="83"/>
      <c r="O435" s="83"/>
      <c r="P435" s="83"/>
      <c r="Q435" s="83"/>
      <c r="R435" s="83"/>
      <c r="S435" s="14"/>
      <c r="T435" s="14"/>
      <c r="U435" s="14"/>
      <c r="V435" s="14"/>
      <c r="W435" s="14"/>
      <c r="X435" s="14"/>
      <c r="Y435" s="14"/>
      <c r="Z435" s="14"/>
      <c r="AA435" s="14"/>
      <c r="AB435" s="14"/>
      <c r="AC435" s="14"/>
      <c r="AE435" s="109" t="str">
        <f>B435</f>
        <v>　令和８年　月</v>
      </c>
      <c r="AF435" s="85"/>
      <c r="AG435" s="86"/>
      <c r="AH435" s="63"/>
      <c r="AZ435" s="37" t="s">
        <v>57</v>
      </c>
      <c r="BA435" s="37">
        <v>476</v>
      </c>
      <c r="BC435" s="37" t="s">
        <v>57</v>
      </c>
      <c r="BD435" s="37" t="s">
        <v>58</v>
      </c>
    </row>
    <row r="436" spans="1:57" ht="31.5" hidden="1" customHeight="1" outlineLevel="1">
      <c r="B436" s="81" t="s">
        <v>75</v>
      </c>
      <c r="C436" s="81"/>
      <c r="D436" s="81"/>
      <c r="E436" s="82"/>
      <c r="F436" s="82"/>
      <c r="G436" s="82"/>
      <c r="H436" s="82"/>
      <c r="I436" s="82"/>
      <c r="J436" s="82"/>
      <c r="K436" s="82"/>
      <c r="L436" s="83" t="str">
        <f t="shared" si="66"/>
        <v/>
      </c>
      <c r="M436" s="83"/>
      <c r="N436" s="83"/>
      <c r="O436" s="83"/>
      <c r="P436" s="83"/>
      <c r="Q436" s="83"/>
      <c r="R436" s="83"/>
      <c r="S436" s="14"/>
      <c r="T436" s="14"/>
      <c r="U436" s="14"/>
      <c r="V436" s="14"/>
      <c r="W436" s="14"/>
      <c r="X436" s="14"/>
      <c r="Y436" s="14"/>
      <c r="Z436" s="14"/>
      <c r="AA436" s="14"/>
      <c r="AB436" s="14"/>
      <c r="AC436" s="14"/>
      <c r="AE436" s="84" t="str">
        <f t="shared" ref="AE436:AE440" si="67">B436</f>
        <v>　令和８年　月</v>
      </c>
      <c r="AF436" s="85"/>
      <c r="AG436" s="86"/>
      <c r="AH436" s="63"/>
      <c r="AZ436" s="37" t="s">
        <v>49</v>
      </c>
      <c r="BA436" s="37">
        <v>576</v>
      </c>
      <c r="BC436" s="37" t="s">
        <v>49</v>
      </c>
      <c r="BD436" s="37" t="s">
        <v>58</v>
      </c>
    </row>
    <row r="437" spans="1:57" ht="31.5" hidden="1" customHeight="1" outlineLevel="1">
      <c r="B437" s="81" t="s">
        <v>75</v>
      </c>
      <c r="C437" s="81"/>
      <c r="D437" s="81"/>
      <c r="E437" s="82"/>
      <c r="F437" s="82"/>
      <c r="G437" s="82"/>
      <c r="H437" s="82"/>
      <c r="I437" s="82"/>
      <c r="J437" s="82"/>
      <c r="K437" s="82"/>
      <c r="L437" s="83" t="str">
        <f t="shared" si="66"/>
        <v/>
      </c>
      <c r="M437" s="83"/>
      <c r="N437" s="83"/>
      <c r="O437" s="83"/>
      <c r="P437" s="83"/>
      <c r="Q437" s="83"/>
      <c r="R437" s="83"/>
      <c r="S437" s="14"/>
      <c r="T437" s="14"/>
      <c r="U437" s="14"/>
      <c r="V437" s="14"/>
      <c r="W437" s="14"/>
      <c r="X437" s="14"/>
      <c r="Y437" s="14"/>
      <c r="Z437" s="14"/>
      <c r="AA437" s="14"/>
      <c r="AB437" s="14"/>
      <c r="AC437" s="14"/>
      <c r="AE437" s="84" t="str">
        <f t="shared" si="67"/>
        <v>　令和８年　月</v>
      </c>
      <c r="AF437" s="85"/>
      <c r="AG437" s="86"/>
      <c r="AH437" s="63"/>
    </row>
    <row r="438" spans="1:57" ht="31.5" hidden="1" customHeight="1" outlineLevel="1" thickBot="1">
      <c r="B438" s="81" t="s">
        <v>75</v>
      </c>
      <c r="C438" s="81"/>
      <c r="D438" s="81"/>
      <c r="E438" s="82"/>
      <c r="F438" s="82"/>
      <c r="G438" s="82"/>
      <c r="H438" s="82"/>
      <c r="I438" s="82"/>
      <c r="J438" s="82"/>
      <c r="K438" s="82"/>
      <c r="L438" s="83" t="str">
        <f t="shared" si="66"/>
        <v/>
      </c>
      <c r="M438" s="83"/>
      <c r="N438" s="83"/>
      <c r="O438" s="83"/>
      <c r="P438" s="83"/>
      <c r="Q438" s="83"/>
      <c r="R438" s="83"/>
      <c r="S438" s="14"/>
      <c r="T438" s="14"/>
      <c r="U438" s="14"/>
      <c r="V438" s="14"/>
      <c r="W438" s="14"/>
      <c r="X438" s="14"/>
      <c r="Y438" s="14"/>
      <c r="Z438" s="14"/>
      <c r="AA438" s="14"/>
      <c r="AB438" s="14"/>
      <c r="AC438" s="14"/>
      <c r="AE438" s="84" t="str">
        <f t="shared" si="67"/>
        <v>　令和８年　月</v>
      </c>
      <c r="AF438" s="85"/>
      <c r="AG438" s="86"/>
      <c r="AH438" s="63"/>
    </row>
    <row r="439" spans="1:57" ht="31.5" hidden="1" customHeight="1" outlineLevel="1" thickBot="1">
      <c r="B439" s="81" t="s">
        <v>75</v>
      </c>
      <c r="C439" s="81"/>
      <c r="D439" s="81"/>
      <c r="E439" s="82"/>
      <c r="F439" s="82"/>
      <c r="G439" s="82"/>
      <c r="H439" s="82"/>
      <c r="I439" s="82"/>
      <c r="J439" s="82"/>
      <c r="K439" s="82"/>
      <c r="L439" s="83" t="str">
        <f t="shared" si="66"/>
        <v/>
      </c>
      <c r="M439" s="83"/>
      <c r="N439" s="83"/>
      <c r="O439" s="83"/>
      <c r="P439" s="83"/>
      <c r="Q439" s="83"/>
      <c r="R439" s="83"/>
      <c r="S439" s="87" t="s">
        <v>62</v>
      </c>
      <c r="T439" s="88"/>
      <c r="U439" s="88"/>
      <c r="V439" s="88"/>
      <c r="W439" s="88"/>
      <c r="X439" s="88"/>
      <c r="Y439" s="88"/>
      <c r="Z439" s="88"/>
      <c r="AA439" s="88"/>
      <c r="AB439" s="88"/>
      <c r="AC439" s="89"/>
      <c r="AE439" s="84" t="str">
        <f t="shared" si="67"/>
        <v>　令和８年　月</v>
      </c>
      <c r="AF439" s="85"/>
      <c r="AG439" s="86"/>
      <c r="AH439" s="63"/>
      <c r="BC439" s="37"/>
      <c r="BD439" s="37" t="s">
        <v>66</v>
      </c>
      <c r="BE439" s="37" t="s">
        <v>70</v>
      </c>
    </row>
    <row r="440" spans="1:57" ht="31.5" hidden="1" customHeight="1" outlineLevel="1">
      <c r="B440" s="81" t="s">
        <v>75</v>
      </c>
      <c r="C440" s="81"/>
      <c r="D440" s="81"/>
      <c r="E440" s="82"/>
      <c r="F440" s="82"/>
      <c r="G440" s="82"/>
      <c r="H440" s="82"/>
      <c r="I440" s="82"/>
      <c r="J440" s="82"/>
      <c r="K440" s="82"/>
      <c r="L440" s="83" t="str">
        <f t="shared" si="66"/>
        <v/>
      </c>
      <c r="M440" s="83"/>
      <c r="N440" s="83"/>
      <c r="O440" s="83"/>
      <c r="P440" s="83"/>
      <c r="Q440" s="83"/>
      <c r="R440" s="83"/>
      <c r="S440" s="90" t="s">
        <v>45</v>
      </c>
      <c r="T440" s="90"/>
      <c r="U440" s="90"/>
      <c r="V440" s="90"/>
      <c r="W440" s="90"/>
      <c r="X440" s="90"/>
      <c r="Y440" s="90"/>
      <c r="Z440" s="90" t="s">
        <v>52</v>
      </c>
      <c r="AA440" s="91"/>
      <c r="AB440" s="91"/>
      <c r="AC440" s="91"/>
      <c r="AE440" s="84" t="str">
        <f t="shared" si="67"/>
        <v>　令和８年　月</v>
      </c>
      <c r="AF440" s="85"/>
      <c r="AG440" s="86"/>
      <c r="AH440" s="63"/>
      <c r="BC440" s="37" t="s">
        <v>64</v>
      </c>
      <c r="BD440" s="59">
        <v>1400000</v>
      </c>
      <c r="BE440" s="59">
        <v>400000</v>
      </c>
    </row>
    <row r="441" spans="1:57" ht="31.5" hidden="1" customHeight="1" outlineLevel="1" thickBot="1">
      <c r="B441" s="65" t="s">
        <v>39</v>
      </c>
      <c r="C441" s="65"/>
      <c r="D441" s="65"/>
      <c r="E441" s="66">
        <f>IF(COUNT(E435:K440)&gt;0, SUM(E435:K440), 0)</f>
        <v>0</v>
      </c>
      <c r="F441" s="66"/>
      <c r="G441" s="66"/>
      <c r="H441" s="66"/>
      <c r="I441" s="66"/>
      <c r="J441" s="66"/>
      <c r="K441" s="66"/>
      <c r="L441" s="67">
        <f>IF(COUNT(L435:R440)&gt;0, SUM(L435:R440),0)</f>
        <v>0</v>
      </c>
      <c r="M441" s="67"/>
      <c r="N441" s="67"/>
      <c r="O441" s="67"/>
      <c r="P441" s="67"/>
      <c r="Q441" s="67"/>
      <c r="R441" s="68"/>
      <c r="S441" s="69"/>
      <c r="T441" s="69"/>
      <c r="U441" s="69"/>
      <c r="V441" s="69"/>
      <c r="W441" s="69"/>
      <c r="X441" s="69"/>
      <c r="Y441" s="69"/>
      <c r="Z441" s="69"/>
      <c r="AA441" s="69"/>
      <c r="AB441" s="69"/>
      <c r="AC441" s="69"/>
      <c r="AE441" s="70" t="s">
        <v>39</v>
      </c>
      <c r="AF441" s="71"/>
      <c r="AG441" s="72"/>
      <c r="AH441" s="64" t="str">
        <f>IF(COUNT(AH435:AH440)&gt;0, SUM(AH435:AH440), "")</f>
        <v/>
      </c>
      <c r="AZ441" s="37" t="s">
        <v>63</v>
      </c>
      <c r="BC441" s="37" t="s">
        <v>65</v>
      </c>
      <c r="BD441" s="59">
        <v>3700000</v>
      </c>
      <c r="BE441" s="59">
        <v>2000000</v>
      </c>
    </row>
    <row r="442" spans="1:57" ht="31.5" hidden="1" customHeight="1" outlineLevel="1" thickTop="1">
      <c r="B442" s="73" t="s">
        <v>61</v>
      </c>
      <c r="C442" s="73"/>
      <c r="D442" s="73"/>
      <c r="E442" s="74">
        <f>IFERROR(ROUNDDOWN(MIN(E441*W432,VLOOKUP(E432,BC440:BD443,2,FALSE)-S442),0),0)</f>
        <v>0</v>
      </c>
      <c r="F442" s="74"/>
      <c r="G442" s="74"/>
      <c r="H442" s="74"/>
      <c r="I442" s="74"/>
      <c r="J442" s="74"/>
      <c r="K442" s="74"/>
      <c r="L442" s="74">
        <f>IFERROR(MIN(L441/2,VLOOKUP(E432,BC440:BE443,3,FALSE)-Z442),0)</f>
        <v>0</v>
      </c>
      <c r="M442" s="74"/>
      <c r="N442" s="74"/>
      <c r="O442" s="74"/>
      <c r="P442" s="74"/>
      <c r="Q442" s="74"/>
      <c r="R442" s="74"/>
      <c r="S442" s="75">
        <f>IF(S441="",0,MIN(IFERROR(ROUNDDOWN(S441*W432,0),0),VLOOKUP(E432,BC440:BD443,2,FALSE)))</f>
        <v>0</v>
      </c>
      <c r="T442" s="76"/>
      <c r="U442" s="76"/>
      <c r="V442" s="76"/>
      <c r="W442" s="76"/>
      <c r="X442" s="76"/>
      <c r="Y442" s="77"/>
      <c r="Z442" s="78">
        <f>IF(Z441="",0,MIN(ROUNDDOWN(Z441/2, 0),VLOOKUP(E432,BC440:BE443,3,FALSE)))</f>
        <v>0</v>
      </c>
      <c r="AA442" s="79"/>
      <c r="AB442" s="79"/>
      <c r="AC442" s="80"/>
      <c r="AE442" s="4"/>
      <c r="AF442" s="4"/>
      <c r="AG442" s="4"/>
      <c r="AH442" s="58"/>
      <c r="AZ442" s="59">
        <f>IFERROR(MAX(0, ROUNDDOWN(E441*W432, 0)), 0)</f>
        <v>0</v>
      </c>
      <c r="BC442" s="37" t="s">
        <v>57</v>
      </c>
      <c r="BD442" s="59">
        <v>3400000</v>
      </c>
      <c r="BE442" s="59"/>
    </row>
    <row r="443" spans="1:57" ht="31.5" hidden="1" customHeight="1" outlineLevel="1">
      <c r="L443" s="6" t="s">
        <v>53</v>
      </c>
      <c r="BC443" s="37" t="s">
        <v>49</v>
      </c>
      <c r="BD443" s="59">
        <v>400000</v>
      </c>
      <c r="BE443" s="59"/>
    </row>
    <row r="444" spans="1:57" ht="21" hidden="1" customHeight="1" outlineLevel="1" thickBot="1">
      <c r="L444" s="6"/>
    </row>
    <row r="445" spans="1:57" ht="31.5" hidden="1" customHeight="1" outlineLevel="1" thickBot="1">
      <c r="A445" s="4"/>
      <c r="B445" s="92" t="s">
        <v>56</v>
      </c>
      <c r="C445" s="93"/>
      <c r="D445" s="93"/>
      <c r="E445" s="94"/>
      <c r="F445" s="94"/>
      <c r="G445" s="94"/>
      <c r="H445" s="94"/>
      <c r="I445" s="94"/>
      <c r="J445" s="94"/>
      <c r="K445" s="94"/>
      <c r="L445" s="94"/>
      <c r="M445" s="94"/>
      <c r="N445" s="94"/>
      <c r="O445" s="94"/>
      <c r="P445" s="94"/>
      <c r="Q445" s="94"/>
      <c r="R445" s="95"/>
      <c r="S445" s="4"/>
      <c r="T445" s="4"/>
      <c r="U445" s="4"/>
      <c r="V445" s="60" t="s">
        <v>43</v>
      </c>
      <c r="W445" s="96" t="str">
        <f>IF(E445=AZ446,BA446,IF(E445=AZ447,BA447,IF(E445=AZ448,BA448,IF(E445=AZ449,BA449,""))))</f>
        <v/>
      </c>
      <c r="X445" s="97"/>
      <c r="Y445" s="4"/>
      <c r="Z445" s="4"/>
      <c r="AA445" s="4"/>
      <c r="AB445" s="14"/>
      <c r="AC445" s="14"/>
      <c r="AZ445" s="37"/>
      <c r="BA445" s="37" t="s">
        <v>50</v>
      </c>
      <c r="BC445" s="37"/>
      <c r="BD445" s="37" t="s">
        <v>51</v>
      </c>
    </row>
    <row r="446" spans="1:57" ht="31.5" hidden="1" customHeight="1" outlineLevel="1" thickBot="1">
      <c r="A446" s="4"/>
      <c r="B446" s="98" t="s">
        <v>74</v>
      </c>
      <c r="C446" s="99"/>
      <c r="D446" s="99"/>
      <c r="E446" s="100"/>
      <c r="F446" s="100"/>
      <c r="G446" s="100"/>
      <c r="H446" s="100"/>
      <c r="I446" s="100"/>
      <c r="J446" s="100"/>
      <c r="K446" s="100"/>
      <c r="L446" s="100"/>
      <c r="M446" s="100"/>
      <c r="N446" s="100"/>
      <c r="O446" s="100"/>
      <c r="P446" s="100"/>
      <c r="Q446" s="100"/>
      <c r="R446" s="101"/>
      <c r="S446" s="14"/>
      <c r="T446" s="14"/>
      <c r="U446" s="14"/>
      <c r="V446" s="61" t="s">
        <v>73</v>
      </c>
      <c r="W446" s="102" t="str">
        <f>IF(E445=AZ446,BD446,IF(E445=AZ447,BD447,IF(E445=AZ448,BD448,IF(E445=AZ449,BD449,""))))</f>
        <v/>
      </c>
      <c r="X446" s="103"/>
      <c r="Y446" s="14"/>
      <c r="Z446" s="14"/>
      <c r="AA446" s="14"/>
      <c r="AB446" s="14"/>
      <c r="AC446" s="14"/>
      <c r="AE446" s="104" t="s">
        <v>59</v>
      </c>
      <c r="AF446" s="105"/>
      <c r="AG446" s="106"/>
      <c r="AH446" s="62" t="str">
        <f>IF(E446="","",E446)</f>
        <v/>
      </c>
      <c r="AZ446" s="37" t="s">
        <v>64</v>
      </c>
      <c r="BA446" s="37">
        <v>476</v>
      </c>
      <c r="BC446" s="37" t="s">
        <v>64</v>
      </c>
      <c r="BD446" s="39">
        <v>0.5</v>
      </c>
    </row>
    <row r="447" spans="1:57" ht="31.5" hidden="1" customHeight="1" outlineLevel="1">
      <c r="B447" s="107" t="s">
        <v>41</v>
      </c>
      <c r="C447" s="107"/>
      <c r="D447" s="107"/>
      <c r="E447" s="90" t="s">
        <v>45</v>
      </c>
      <c r="F447" s="90"/>
      <c r="G447" s="90"/>
      <c r="H447" s="90"/>
      <c r="I447" s="90"/>
      <c r="J447" s="90"/>
      <c r="K447" s="90"/>
      <c r="L447" s="90" t="s">
        <v>52</v>
      </c>
      <c r="M447" s="90"/>
      <c r="N447" s="90"/>
      <c r="O447" s="90"/>
      <c r="P447" s="90"/>
      <c r="Q447" s="90"/>
      <c r="R447" s="90"/>
      <c r="S447" s="14"/>
      <c r="T447" s="14"/>
      <c r="U447" s="14"/>
      <c r="V447" s="14"/>
      <c r="W447" s="14"/>
      <c r="X447" s="14"/>
      <c r="Y447" s="14"/>
      <c r="Z447" s="14"/>
      <c r="AA447" s="14"/>
      <c r="AB447" s="14"/>
      <c r="AC447" s="14"/>
      <c r="AE447" s="108" t="s">
        <v>41</v>
      </c>
      <c r="AF447" s="91"/>
      <c r="AG447" s="91"/>
      <c r="AH447" s="54" t="s">
        <v>60</v>
      </c>
      <c r="AZ447" s="37" t="s">
        <v>65</v>
      </c>
      <c r="BA447" s="37">
        <v>476</v>
      </c>
      <c r="BC447" s="37" t="s">
        <v>65</v>
      </c>
      <c r="BD447" s="39">
        <v>0.5</v>
      </c>
    </row>
    <row r="448" spans="1:57" ht="31.5" hidden="1" customHeight="1" outlineLevel="1">
      <c r="B448" s="81" t="s">
        <v>75</v>
      </c>
      <c r="C448" s="81"/>
      <c r="D448" s="81"/>
      <c r="E448" s="82"/>
      <c r="F448" s="82"/>
      <c r="G448" s="82"/>
      <c r="H448" s="82"/>
      <c r="I448" s="82"/>
      <c r="J448" s="82"/>
      <c r="K448" s="82"/>
      <c r="L448" s="83" t="str">
        <f t="shared" ref="L448:L453" si="68">IF(AH448="","",ROUND(AH448/1.1,0))</f>
        <v/>
      </c>
      <c r="M448" s="83"/>
      <c r="N448" s="83"/>
      <c r="O448" s="83"/>
      <c r="P448" s="83"/>
      <c r="Q448" s="83"/>
      <c r="R448" s="83"/>
      <c r="S448" s="14"/>
      <c r="T448" s="14"/>
      <c r="U448" s="14"/>
      <c r="V448" s="14"/>
      <c r="W448" s="14"/>
      <c r="X448" s="14"/>
      <c r="Y448" s="14"/>
      <c r="Z448" s="14"/>
      <c r="AA448" s="14"/>
      <c r="AB448" s="14"/>
      <c r="AC448" s="14"/>
      <c r="AE448" s="109" t="str">
        <f>B448</f>
        <v>　令和８年　月</v>
      </c>
      <c r="AF448" s="85"/>
      <c r="AG448" s="86"/>
      <c r="AH448" s="63"/>
      <c r="AZ448" s="37" t="s">
        <v>57</v>
      </c>
      <c r="BA448" s="37">
        <v>476</v>
      </c>
      <c r="BC448" s="37" t="s">
        <v>57</v>
      </c>
      <c r="BD448" s="37" t="s">
        <v>58</v>
      </c>
    </row>
    <row r="449" spans="1:57" ht="31.5" hidden="1" customHeight="1" outlineLevel="1">
      <c r="B449" s="81" t="s">
        <v>75</v>
      </c>
      <c r="C449" s="81"/>
      <c r="D449" s="81"/>
      <c r="E449" s="82"/>
      <c r="F449" s="82"/>
      <c r="G449" s="82"/>
      <c r="H449" s="82"/>
      <c r="I449" s="82"/>
      <c r="J449" s="82"/>
      <c r="K449" s="82"/>
      <c r="L449" s="83" t="str">
        <f t="shared" si="68"/>
        <v/>
      </c>
      <c r="M449" s="83"/>
      <c r="N449" s="83"/>
      <c r="O449" s="83"/>
      <c r="P449" s="83"/>
      <c r="Q449" s="83"/>
      <c r="R449" s="83"/>
      <c r="S449" s="14"/>
      <c r="T449" s="14"/>
      <c r="U449" s="14"/>
      <c r="V449" s="14"/>
      <c r="W449" s="14"/>
      <c r="X449" s="14"/>
      <c r="Y449" s="14"/>
      <c r="Z449" s="14"/>
      <c r="AA449" s="14"/>
      <c r="AB449" s="14"/>
      <c r="AC449" s="14"/>
      <c r="AE449" s="84" t="str">
        <f t="shared" ref="AE449:AE453" si="69">B449</f>
        <v>　令和８年　月</v>
      </c>
      <c r="AF449" s="85"/>
      <c r="AG449" s="86"/>
      <c r="AH449" s="63"/>
      <c r="AZ449" s="37" t="s">
        <v>49</v>
      </c>
      <c r="BA449" s="37">
        <v>576</v>
      </c>
      <c r="BC449" s="37" t="s">
        <v>49</v>
      </c>
      <c r="BD449" s="37" t="s">
        <v>58</v>
      </c>
    </row>
    <row r="450" spans="1:57" ht="31.5" hidden="1" customHeight="1" outlineLevel="1">
      <c r="B450" s="81" t="s">
        <v>75</v>
      </c>
      <c r="C450" s="81"/>
      <c r="D450" s="81"/>
      <c r="E450" s="82"/>
      <c r="F450" s="82"/>
      <c r="G450" s="82"/>
      <c r="H450" s="82"/>
      <c r="I450" s="82"/>
      <c r="J450" s="82"/>
      <c r="K450" s="82"/>
      <c r="L450" s="83" t="str">
        <f t="shared" si="68"/>
        <v/>
      </c>
      <c r="M450" s="83"/>
      <c r="N450" s="83"/>
      <c r="O450" s="83"/>
      <c r="P450" s="83"/>
      <c r="Q450" s="83"/>
      <c r="R450" s="83"/>
      <c r="S450" s="14"/>
      <c r="T450" s="14"/>
      <c r="U450" s="14"/>
      <c r="V450" s="14"/>
      <c r="W450" s="14"/>
      <c r="X450" s="14"/>
      <c r="Y450" s="14"/>
      <c r="Z450" s="14"/>
      <c r="AA450" s="14"/>
      <c r="AB450" s="14"/>
      <c r="AC450" s="14"/>
      <c r="AE450" s="84" t="str">
        <f t="shared" si="69"/>
        <v>　令和８年　月</v>
      </c>
      <c r="AF450" s="85"/>
      <c r="AG450" s="86"/>
      <c r="AH450" s="63"/>
    </row>
    <row r="451" spans="1:57" ht="31.5" hidden="1" customHeight="1" outlineLevel="1" thickBot="1">
      <c r="B451" s="81" t="s">
        <v>75</v>
      </c>
      <c r="C451" s="81"/>
      <c r="D451" s="81"/>
      <c r="E451" s="82"/>
      <c r="F451" s="82"/>
      <c r="G451" s="82"/>
      <c r="H451" s="82"/>
      <c r="I451" s="82"/>
      <c r="J451" s="82"/>
      <c r="K451" s="82"/>
      <c r="L451" s="83" t="str">
        <f t="shared" si="68"/>
        <v/>
      </c>
      <c r="M451" s="83"/>
      <c r="N451" s="83"/>
      <c r="O451" s="83"/>
      <c r="P451" s="83"/>
      <c r="Q451" s="83"/>
      <c r="R451" s="83"/>
      <c r="S451" s="14"/>
      <c r="T451" s="14"/>
      <c r="U451" s="14"/>
      <c r="V451" s="14"/>
      <c r="W451" s="14"/>
      <c r="X451" s="14"/>
      <c r="Y451" s="14"/>
      <c r="Z451" s="14"/>
      <c r="AA451" s="14"/>
      <c r="AB451" s="14"/>
      <c r="AC451" s="14"/>
      <c r="AE451" s="84" t="str">
        <f t="shared" si="69"/>
        <v>　令和８年　月</v>
      </c>
      <c r="AF451" s="85"/>
      <c r="AG451" s="86"/>
      <c r="AH451" s="63"/>
    </row>
    <row r="452" spans="1:57" ht="31.5" hidden="1" customHeight="1" outlineLevel="1" thickBot="1">
      <c r="B452" s="81" t="s">
        <v>75</v>
      </c>
      <c r="C452" s="81"/>
      <c r="D452" s="81"/>
      <c r="E452" s="82"/>
      <c r="F452" s="82"/>
      <c r="G452" s="82"/>
      <c r="H452" s="82"/>
      <c r="I452" s="82"/>
      <c r="J452" s="82"/>
      <c r="K452" s="82"/>
      <c r="L452" s="83" t="str">
        <f t="shared" si="68"/>
        <v/>
      </c>
      <c r="M452" s="83"/>
      <c r="N452" s="83"/>
      <c r="O452" s="83"/>
      <c r="P452" s="83"/>
      <c r="Q452" s="83"/>
      <c r="R452" s="83"/>
      <c r="S452" s="87" t="s">
        <v>62</v>
      </c>
      <c r="T452" s="88"/>
      <c r="U452" s="88"/>
      <c r="V452" s="88"/>
      <c r="W452" s="88"/>
      <c r="X452" s="88"/>
      <c r="Y452" s="88"/>
      <c r="Z452" s="88"/>
      <c r="AA452" s="88"/>
      <c r="AB452" s="88"/>
      <c r="AC452" s="89"/>
      <c r="AE452" s="84" t="str">
        <f t="shared" si="69"/>
        <v>　令和８年　月</v>
      </c>
      <c r="AF452" s="85"/>
      <c r="AG452" s="86"/>
      <c r="AH452" s="63"/>
      <c r="BC452" s="37"/>
      <c r="BD452" s="37" t="s">
        <v>66</v>
      </c>
      <c r="BE452" s="37" t="s">
        <v>70</v>
      </c>
    </row>
    <row r="453" spans="1:57" ht="31.5" hidden="1" customHeight="1" outlineLevel="1">
      <c r="B453" s="81" t="s">
        <v>75</v>
      </c>
      <c r="C453" s="81"/>
      <c r="D453" s="81"/>
      <c r="E453" s="82"/>
      <c r="F453" s="82"/>
      <c r="G453" s="82"/>
      <c r="H453" s="82"/>
      <c r="I453" s="82"/>
      <c r="J453" s="82"/>
      <c r="K453" s="82"/>
      <c r="L453" s="83" t="str">
        <f t="shared" si="68"/>
        <v/>
      </c>
      <c r="M453" s="83"/>
      <c r="N453" s="83"/>
      <c r="O453" s="83"/>
      <c r="P453" s="83"/>
      <c r="Q453" s="83"/>
      <c r="R453" s="83"/>
      <c r="S453" s="90" t="s">
        <v>45</v>
      </c>
      <c r="T453" s="90"/>
      <c r="U453" s="90"/>
      <c r="V453" s="90"/>
      <c r="W453" s="90"/>
      <c r="X453" s="90"/>
      <c r="Y453" s="90"/>
      <c r="Z453" s="90" t="s">
        <v>52</v>
      </c>
      <c r="AA453" s="91"/>
      <c r="AB453" s="91"/>
      <c r="AC453" s="91"/>
      <c r="AE453" s="84" t="str">
        <f t="shared" si="69"/>
        <v>　令和８年　月</v>
      </c>
      <c r="AF453" s="85"/>
      <c r="AG453" s="86"/>
      <c r="AH453" s="63"/>
      <c r="BC453" s="37" t="s">
        <v>64</v>
      </c>
      <c r="BD453" s="59">
        <v>1400000</v>
      </c>
      <c r="BE453" s="59">
        <v>400000</v>
      </c>
    </row>
    <row r="454" spans="1:57" ht="31.5" hidden="1" customHeight="1" outlineLevel="1" thickBot="1">
      <c r="B454" s="65" t="s">
        <v>39</v>
      </c>
      <c r="C454" s="65"/>
      <c r="D454" s="65"/>
      <c r="E454" s="66">
        <f>IF(COUNT(E448:K453)&gt;0, SUM(E448:K453), 0)</f>
        <v>0</v>
      </c>
      <c r="F454" s="66"/>
      <c r="G454" s="66"/>
      <c r="H454" s="66"/>
      <c r="I454" s="66"/>
      <c r="J454" s="66"/>
      <c r="K454" s="66"/>
      <c r="L454" s="67">
        <f>IF(COUNT(L448:R453)&gt;0, SUM(L448:R453),0)</f>
        <v>0</v>
      </c>
      <c r="M454" s="67"/>
      <c r="N454" s="67"/>
      <c r="O454" s="67"/>
      <c r="P454" s="67"/>
      <c r="Q454" s="67"/>
      <c r="R454" s="68"/>
      <c r="S454" s="69"/>
      <c r="T454" s="69"/>
      <c r="U454" s="69"/>
      <c r="V454" s="69"/>
      <c r="W454" s="69"/>
      <c r="X454" s="69"/>
      <c r="Y454" s="69"/>
      <c r="Z454" s="69"/>
      <c r="AA454" s="69"/>
      <c r="AB454" s="69"/>
      <c r="AC454" s="69"/>
      <c r="AE454" s="70" t="s">
        <v>39</v>
      </c>
      <c r="AF454" s="71"/>
      <c r="AG454" s="72"/>
      <c r="AH454" s="64" t="str">
        <f>IF(COUNT(AH448:AH453)&gt;0, SUM(AH448:AH453), "")</f>
        <v/>
      </c>
      <c r="AZ454" s="37" t="s">
        <v>63</v>
      </c>
      <c r="BC454" s="37" t="s">
        <v>65</v>
      </c>
      <c r="BD454" s="59">
        <v>3700000</v>
      </c>
      <c r="BE454" s="59">
        <v>2000000</v>
      </c>
    </row>
    <row r="455" spans="1:57" ht="31.5" hidden="1" customHeight="1" outlineLevel="1" thickTop="1">
      <c r="B455" s="73" t="s">
        <v>61</v>
      </c>
      <c r="C455" s="73"/>
      <c r="D455" s="73"/>
      <c r="E455" s="74">
        <f>IFERROR(ROUNDDOWN(MIN(E454*W445,VLOOKUP(E445,BC453:BD456,2,FALSE)-S455),0),0)</f>
        <v>0</v>
      </c>
      <c r="F455" s="74"/>
      <c r="G455" s="74"/>
      <c r="H455" s="74"/>
      <c r="I455" s="74"/>
      <c r="J455" s="74"/>
      <c r="K455" s="74"/>
      <c r="L455" s="74">
        <f>IFERROR(MIN(L454/2,VLOOKUP(E445,BC453:BE456,3,FALSE)-Z455),0)</f>
        <v>0</v>
      </c>
      <c r="M455" s="74"/>
      <c r="N455" s="74"/>
      <c r="O455" s="74"/>
      <c r="P455" s="74"/>
      <c r="Q455" s="74"/>
      <c r="R455" s="74"/>
      <c r="S455" s="75">
        <f>IF(S454="",0,MIN(IFERROR(ROUNDDOWN(S454*W445,0),0),VLOOKUP(E445,BC453:BD456,2,FALSE)))</f>
        <v>0</v>
      </c>
      <c r="T455" s="76"/>
      <c r="U455" s="76"/>
      <c r="V455" s="76"/>
      <c r="W455" s="76"/>
      <c r="X455" s="76"/>
      <c r="Y455" s="77"/>
      <c r="Z455" s="78">
        <f>IF(Z454="",0,MIN(ROUNDDOWN(Z454/2, 0),VLOOKUP(E445,BC453:BE456,3,FALSE)))</f>
        <v>0</v>
      </c>
      <c r="AA455" s="79"/>
      <c r="AB455" s="79"/>
      <c r="AC455" s="80"/>
      <c r="AE455" s="4"/>
      <c r="AF455" s="4"/>
      <c r="AG455" s="4"/>
      <c r="AH455" s="58"/>
      <c r="AZ455" s="59">
        <f>IFERROR(MAX(0, ROUNDDOWN(E454*W445, 0)), 0)</f>
        <v>0</v>
      </c>
      <c r="BC455" s="37" t="s">
        <v>57</v>
      </c>
      <c r="BD455" s="59">
        <v>3400000</v>
      </c>
      <c r="BE455" s="59"/>
    </row>
    <row r="456" spans="1:57" ht="31.5" hidden="1" customHeight="1" outlineLevel="1">
      <c r="L456" s="6" t="s">
        <v>53</v>
      </c>
      <c r="BC456" s="37" t="s">
        <v>49</v>
      </c>
      <c r="BD456" s="59">
        <v>400000</v>
      </c>
      <c r="BE456" s="59"/>
    </row>
    <row r="457" spans="1:57" ht="21" hidden="1" customHeight="1" outlineLevel="1" thickBot="1">
      <c r="L457" s="6"/>
    </row>
    <row r="458" spans="1:57" ht="31.5" hidden="1" customHeight="1" outlineLevel="1" thickBot="1">
      <c r="A458" s="4"/>
      <c r="B458" s="92" t="s">
        <v>56</v>
      </c>
      <c r="C458" s="93"/>
      <c r="D458" s="93"/>
      <c r="E458" s="94"/>
      <c r="F458" s="94"/>
      <c r="G458" s="94"/>
      <c r="H458" s="94"/>
      <c r="I458" s="94"/>
      <c r="J458" s="94"/>
      <c r="K458" s="94"/>
      <c r="L458" s="94"/>
      <c r="M458" s="94"/>
      <c r="N458" s="94"/>
      <c r="O458" s="94"/>
      <c r="P458" s="94"/>
      <c r="Q458" s="94"/>
      <c r="R458" s="95"/>
      <c r="S458" s="4"/>
      <c r="T458" s="4"/>
      <c r="U458" s="4"/>
      <c r="V458" s="60" t="s">
        <v>43</v>
      </c>
      <c r="W458" s="96" t="str">
        <f>IF(E458=AZ459,BA459,IF(E458=AZ460,BA460,IF(E458=AZ461,BA461,IF(E458=AZ462,BA462,""))))</f>
        <v/>
      </c>
      <c r="X458" s="97"/>
      <c r="Y458" s="4"/>
      <c r="Z458" s="4"/>
      <c r="AA458" s="4"/>
      <c r="AB458" s="14"/>
      <c r="AC458" s="14"/>
      <c r="AZ458" s="37"/>
      <c r="BA458" s="37" t="s">
        <v>50</v>
      </c>
      <c r="BC458" s="37"/>
      <c r="BD458" s="37" t="s">
        <v>51</v>
      </c>
    </row>
    <row r="459" spans="1:57" ht="31.5" hidden="1" customHeight="1" outlineLevel="1" thickBot="1">
      <c r="A459" s="4"/>
      <c r="B459" s="98" t="s">
        <v>74</v>
      </c>
      <c r="C459" s="99"/>
      <c r="D459" s="99"/>
      <c r="E459" s="100"/>
      <c r="F459" s="100"/>
      <c r="G459" s="100"/>
      <c r="H459" s="100"/>
      <c r="I459" s="100"/>
      <c r="J459" s="100"/>
      <c r="K459" s="100"/>
      <c r="L459" s="100"/>
      <c r="M459" s="100"/>
      <c r="N459" s="100"/>
      <c r="O459" s="100"/>
      <c r="P459" s="100"/>
      <c r="Q459" s="100"/>
      <c r="R459" s="101"/>
      <c r="S459" s="14"/>
      <c r="T459" s="14"/>
      <c r="U459" s="14"/>
      <c r="V459" s="61" t="s">
        <v>73</v>
      </c>
      <c r="W459" s="102" t="str">
        <f>IF(E458=AZ459,BD459,IF(E458=AZ460,BD460,IF(E458=AZ461,BD461,IF(E458=AZ462,BD462,""))))</f>
        <v/>
      </c>
      <c r="X459" s="103"/>
      <c r="Y459" s="14"/>
      <c r="Z459" s="14"/>
      <c r="AA459" s="14"/>
      <c r="AB459" s="14"/>
      <c r="AC459" s="14"/>
      <c r="AE459" s="104" t="s">
        <v>59</v>
      </c>
      <c r="AF459" s="105"/>
      <c r="AG459" s="106"/>
      <c r="AH459" s="62" t="str">
        <f>IF(E459="","",E459)</f>
        <v/>
      </c>
      <c r="AZ459" s="37" t="s">
        <v>64</v>
      </c>
      <c r="BA459" s="37">
        <v>476</v>
      </c>
      <c r="BC459" s="37" t="s">
        <v>64</v>
      </c>
      <c r="BD459" s="39">
        <v>0.5</v>
      </c>
    </row>
    <row r="460" spans="1:57" ht="31.5" hidden="1" customHeight="1" outlineLevel="1">
      <c r="B460" s="107" t="s">
        <v>41</v>
      </c>
      <c r="C460" s="107"/>
      <c r="D460" s="107"/>
      <c r="E460" s="90" t="s">
        <v>45</v>
      </c>
      <c r="F460" s="90"/>
      <c r="G460" s="90"/>
      <c r="H460" s="90"/>
      <c r="I460" s="90"/>
      <c r="J460" s="90"/>
      <c r="K460" s="90"/>
      <c r="L460" s="90" t="s">
        <v>52</v>
      </c>
      <c r="M460" s="90"/>
      <c r="N460" s="90"/>
      <c r="O460" s="90"/>
      <c r="P460" s="90"/>
      <c r="Q460" s="90"/>
      <c r="R460" s="90"/>
      <c r="S460" s="14"/>
      <c r="T460" s="14"/>
      <c r="U460" s="14"/>
      <c r="V460" s="14"/>
      <c r="W460" s="14"/>
      <c r="X460" s="14"/>
      <c r="Y460" s="14"/>
      <c r="Z460" s="14"/>
      <c r="AA460" s="14"/>
      <c r="AB460" s="14"/>
      <c r="AC460" s="14"/>
      <c r="AE460" s="108" t="s">
        <v>41</v>
      </c>
      <c r="AF460" s="91"/>
      <c r="AG460" s="91"/>
      <c r="AH460" s="54" t="s">
        <v>60</v>
      </c>
      <c r="AZ460" s="37" t="s">
        <v>65</v>
      </c>
      <c r="BA460" s="37">
        <v>476</v>
      </c>
      <c r="BC460" s="37" t="s">
        <v>65</v>
      </c>
      <c r="BD460" s="39">
        <v>0.5</v>
      </c>
    </row>
    <row r="461" spans="1:57" ht="31.5" hidden="1" customHeight="1" outlineLevel="1">
      <c r="B461" s="81" t="s">
        <v>75</v>
      </c>
      <c r="C461" s="81"/>
      <c r="D461" s="81"/>
      <c r="E461" s="82"/>
      <c r="F461" s="82"/>
      <c r="G461" s="82"/>
      <c r="H461" s="82"/>
      <c r="I461" s="82"/>
      <c r="J461" s="82"/>
      <c r="K461" s="82"/>
      <c r="L461" s="83" t="str">
        <f t="shared" ref="L461:L466" si="70">IF(AH461="","",ROUND(AH461/1.1,0))</f>
        <v/>
      </c>
      <c r="M461" s="83"/>
      <c r="N461" s="83"/>
      <c r="O461" s="83"/>
      <c r="P461" s="83"/>
      <c r="Q461" s="83"/>
      <c r="R461" s="83"/>
      <c r="S461" s="14"/>
      <c r="T461" s="14"/>
      <c r="U461" s="14"/>
      <c r="V461" s="14"/>
      <c r="W461" s="14"/>
      <c r="X461" s="14"/>
      <c r="Y461" s="14"/>
      <c r="Z461" s="14"/>
      <c r="AA461" s="14"/>
      <c r="AB461" s="14"/>
      <c r="AC461" s="14"/>
      <c r="AE461" s="109" t="str">
        <f>B461</f>
        <v>　令和８年　月</v>
      </c>
      <c r="AF461" s="85"/>
      <c r="AG461" s="86"/>
      <c r="AH461" s="63"/>
      <c r="AZ461" s="37" t="s">
        <v>57</v>
      </c>
      <c r="BA461" s="37">
        <v>476</v>
      </c>
      <c r="BC461" s="37" t="s">
        <v>57</v>
      </c>
      <c r="BD461" s="37" t="s">
        <v>58</v>
      </c>
    </row>
    <row r="462" spans="1:57" ht="31.5" hidden="1" customHeight="1" outlineLevel="1">
      <c r="B462" s="81" t="s">
        <v>75</v>
      </c>
      <c r="C462" s="81"/>
      <c r="D462" s="81"/>
      <c r="E462" s="82"/>
      <c r="F462" s="82"/>
      <c r="G462" s="82"/>
      <c r="H462" s="82"/>
      <c r="I462" s="82"/>
      <c r="J462" s="82"/>
      <c r="K462" s="82"/>
      <c r="L462" s="83" t="str">
        <f t="shared" si="70"/>
        <v/>
      </c>
      <c r="M462" s="83"/>
      <c r="N462" s="83"/>
      <c r="O462" s="83"/>
      <c r="P462" s="83"/>
      <c r="Q462" s="83"/>
      <c r="R462" s="83"/>
      <c r="S462" s="14"/>
      <c r="T462" s="14"/>
      <c r="U462" s="14"/>
      <c r="V462" s="14"/>
      <c r="W462" s="14"/>
      <c r="X462" s="14"/>
      <c r="Y462" s="14"/>
      <c r="Z462" s="14"/>
      <c r="AA462" s="14"/>
      <c r="AB462" s="14"/>
      <c r="AC462" s="14"/>
      <c r="AE462" s="84" t="str">
        <f t="shared" ref="AE462:AE466" si="71">B462</f>
        <v>　令和８年　月</v>
      </c>
      <c r="AF462" s="85"/>
      <c r="AG462" s="86"/>
      <c r="AH462" s="63"/>
      <c r="AZ462" s="37" t="s">
        <v>49</v>
      </c>
      <c r="BA462" s="37">
        <v>576</v>
      </c>
      <c r="BC462" s="37" t="s">
        <v>49</v>
      </c>
      <c r="BD462" s="37" t="s">
        <v>58</v>
      </c>
    </row>
    <row r="463" spans="1:57" ht="31.5" hidden="1" customHeight="1" outlineLevel="1">
      <c r="B463" s="81" t="s">
        <v>75</v>
      </c>
      <c r="C463" s="81"/>
      <c r="D463" s="81"/>
      <c r="E463" s="82"/>
      <c r="F463" s="82"/>
      <c r="G463" s="82"/>
      <c r="H463" s="82"/>
      <c r="I463" s="82"/>
      <c r="J463" s="82"/>
      <c r="K463" s="82"/>
      <c r="L463" s="83" t="str">
        <f t="shared" si="70"/>
        <v/>
      </c>
      <c r="M463" s="83"/>
      <c r="N463" s="83"/>
      <c r="O463" s="83"/>
      <c r="P463" s="83"/>
      <c r="Q463" s="83"/>
      <c r="R463" s="83"/>
      <c r="S463" s="14"/>
      <c r="T463" s="14"/>
      <c r="U463" s="14"/>
      <c r="V463" s="14"/>
      <c r="W463" s="14"/>
      <c r="X463" s="14"/>
      <c r="Y463" s="14"/>
      <c r="Z463" s="14"/>
      <c r="AA463" s="14"/>
      <c r="AB463" s="14"/>
      <c r="AC463" s="14"/>
      <c r="AE463" s="84" t="str">
        <f t="shared" si="71"/>
        <v>　令和８年　月</v>
      </c>
      <c r="AF463" s="85"/>
      <c r="AG463" s="86"/>
      <c r="AH463" s="63"/>
    </row>
    <row r="464" spans="1:57" ht="31.5" hidden="1" customHeight="1" outlineLevel="1" thickBot="1">
      <c r="B464" s="81" t="s">
        <v>75</v>
      </c>
      <c r="C464" s="81"/>
      <c r="D464" s="81"/>
      <c r="E464" s="82"/>
      <c r="F464" s="82"/>
      <c r="G464" s="82"/>
      <c r="H464" s="82"/>
      <c r="I464" s="82"/>
      <c r="J464" s="82"/>
      <c r="K464" s="82"/>
      <c r="L464" s="83" t="str">
        <f t="shared" si="70"/>
        <v/>
      </c>
      <c r="M464" s="83"/>
      <c r="N464" s="83"/>
      <c r="O464" s="83"/>
      <c r="P464" s="83"/>
      <c r="Q464" s="83"/>
      <c r="R464" s="83"/>
      <c r="S464" s="14"/>
      <c r="T464" s="14"/>
      <c r="U464" s="14"/>
      <c r="V464" s="14"/>
      <c r="W464" s="14"/>
      <c r="X464" s="14"/>
      <c r="Y464" s="14"/>
      <c r="Z464" s="14"/>
      <c r="AA464" s="14"/>
      <c r="AB464" s="14"/>
      <c r="AC464" s="14"/>
      <c r="AE464" s="84" t="str">
        <f t="shared" si="71"/>
        <v>　令和８年　月</v>
      </c>
      <c r="AF464" s="85"/>
      <c r="AG464" s="86"/>
      <c r="AH464" s="63"/>
    </row>
    <row r="465" spans="1:57" ht="31.5" hidden="1" customHeight="1" outlineLevel="1" thickBot="1">
      <c r="B465" s="81" t="s">
        <v>75</v>
      </c>
      <c r="C465" s="81"/>
      <c r="D465" s="81"/>
      <c r="E465" s="82"/>
      <c r="F465" s="82"/>
      <c r="G465" s="82"/>
      <c r="H465" s="82"/>
      <c r="I465" s="82"/>
      <c r="J465" s="82"/>
      <c r="K465" s="82"/>
      <c r="L465" s="83" t="str">
        <f t="shared" si="70"/>
        <v/>
      </c>
      <c r="M465" s="83"/>
      <c r="N465" s="83"/>
      <c r="O465" s="83"/>
      <c r="P465" s="83"/>
      <c r="Q465" s="83"/>
      <c r="R465" s="83"/>
      <c r="S465" s="87" t="s">
        <v>62</v>
      </c>
      <c r="T465" s="88"/>
      <c r="U465" s="88"/>
      <c r="V465" s="88"/>
      <c r="W465" s="88"/>
      <c r="X465" s="88"/>
      <c r="Y465" s="88"/>
      <c r="Z465" s="88"/>
      <c r="AA465" s="88"/>
      <c r="AB465" s="88"/>
      <c r="AC465" s="89"/>
      <c r="AE465" s="84" t="str">
        <f t="shared" si="71"/>
        <v>　令和８年　月</v>
      </c>
      <c r="AF465" s="85"/>
      <c r="AG465" s="86"/>
      <c r="AH465" s="63"/>
      <c r="BC465" s="37"/>
      <c r="BD465" s="37" t="s">
        <v>66</v>
      </c>
      <c r="BE465" s="37" t="s">
        <v>70</v>
      </c>
    </row>
    <row r="466" spans="1:57" ht="31.5" hidden="1" customHeight="1" outlineLevel="1">
      <c r="B466" s="81" t="s">
        <v>75</v>
      </c>
      <c r="C466" s="81"/>
      <c r="D466" s="81"/>
      <c r="E466" s="82"/>
      <c r="F466" s="82"/>
      <c r="G466" s="82"/>
      <c r="H466" s="82"/>
      <c r="I466" s="82"/>
      <c r="J466" s="82"/>
      <c r="K466" s="82"/>
      <c r="L466" s="83" t="str">
        <f t="shared" si="70"/>
        <v/>
      </c>
      <c r="M466" s="83"/>
      <c r="N466" s="83"/>
      <c r="O466" s="83"/>
      <c r="P466" s="83"/>
      <c r="Q466" s="83"/>
      <c r="R466" s="83"/>
      <c r="S466" s="90" t="s">
        <v>45</v>
      </c>
      <c r="T466" s="90"/>
      <c r="U466" s="90"/>
      <c r="V466" s="90"/>
      <c r="W466" s="90"/>
      <c r="X466" s="90"/>
      <c r="Y466" s="90"/>
      <c r="Z466" s="90" t="s">
        <v>52</v>
      </c>
      <c r="AA466" s="91"/>
      <c r="AB466" s="91"/>
      <c r="AC466" s="91"/>
      <c r="AE466" s="84" t="str">
        <f t="shared" si="71"/>
        <v>　令和８年　月</v>
      </c>
      <c r="AF466" s="85"/>
      <c r="AG466" s="86"/>
      <c r="AH466" s="63"/>
      <c r="BC466" s="37" t="s">
        <v>64</v>
      </c>
      <c r="BD466" s="59">
        <v>1400000</v>
      </c>
      <c r="BE466" s="59">
        <v>400000</v>
      </c>
    </row>
    <row r="467" spans="1:57" ht="31.5" hidden="1" customHeight="1" outlineLevel="1" thickBot="1">
      <c r="B467" s="65" t="s">
        <v>39</v>
      </c>
      <c r="C467" s="65"/>
      <c r="D467" s="65"/>
      <c r="E467" s="66">
        <f>IF(COUNT(E461:K466)&gt;0, SUM(E461:K466), 0)</f>
        <v>0</v>
      </c>
      <c r="F467" s="66"/>
      <c r="G467" s="66"/>
      <c r="H467" s="66"/>
      <c r="I467" s="66"/>
      <c r="J467" s="66"/>
      <c r="K467" s="66"/>
      <c r="L467" s="67">
        <f>IF(COUNT(L461:R466)&gt;0, SUM(L461:R466),0)</f>
        <v>0</v>
      </c>
      <c r="M467" s="67"/>
      <c r="N467" s="67"/>
      <c r="O467" s="67"/>
      <c r="P467" s="67"/>
      <c r="Q467" s="67"/>
      <c r="R467" s="68"/>
      <c r="S467" s="69"/>
      <c r="T467" s="69"/>
      <c r="U467" s="69"/>
      <c r="V467" s="69"/>
      <c r="W467" s="69"/>
      <c r="X467" s="69"/>
      <c r="Y467" s="69"/>
      <c r="Z467" s="69"/>
      <c r="AA467" s="69"/>
      <c r="AB467" s="69"/>
      <c r="AC467" s="69"/>
      <c r="AE467" s="70" t="s">
        <v>39</v>
      </c>
      <c r="AF467" s="71"/>
      <c r="AG467" s="72"/>
      <c r="AH467" s="64" t="str">
        <f>IF(COUNT(AH461:AH466)&gt;0, SUM(AH461:AH466), "")</f>
        <v/>
      </c>
      <c r="AZ467" s="37" t="s">
        <v>63</v>
      </c>
      <c r="BC467" s="37" t="s">
        <v>65</v>
      </c>
      <c r="BD467" s="59">
        <v>3700000</v>
      </c>
      <c r="BE467" s="59">
        <v>2000000</v>
      </c>
    </row>
    <row r="468" spans="1:57" ht="31.5" hidden="1" customHeight="1" outlineLevel="1" thickTop="1">
      <c r="B468" s="73" t="s">
        <v>61</v>
      </c>
      <c r="C468" s="73"/>
      <c r="D468" s="73"/>
      <c r="E468" s="74">
        <f>IFERROR(ROUNDDOWN(MIN(E467*W458,VLOOKUP(E458,BC466:BD469,2,FALSE)-S468),0),0)</f>
        <v>0</v>
      </c>
      <c r="F468" s="74"/>
      <c r="G468" s="74"/>
      <c r="H468" s="74"/>
      <c r="I468" s="74"/>
      <c r="J468" s="74"/>
      <c r="K468" s="74"/>
      <c r="L468" s="74">
        <f>IFERROR(MIN(L467/2,VLOOKUP(E458,BC466:BE469,3,FALSE)-Z468),0)</f>
        <v>0</v>
      </c>
      <c r="M468" s="74"/>
      <c r="N468" s="74"/>
      <c r="O468" s="74"/>
      <c r="P468" s="74"/>
      <c r="Q468" s="74"/>
      <c r="R468" s="74"/>
      <c r="S468" s="75">
        <f>IF(S467="",0,MIN(IFERROR(ROUNDDOWN(S467*W458,0),0),VLOOKUP(E458,BC466:BD469,2,FALSE)))</f>
        <v>0</v>
      </c>
      <c r="T468" s="76"/>
      <c r="U468" s="76"/>
      <c r="V468" s="76"/>
      <c r="W468" s="76"/>
      <c r="X468" s="76"/>
      <c r="Y468" s="77"/>
      <c r="Z468" s="78">
        <f>IF(Z467="",0,MIN(ROUNDDOWN(Z467/2, 0),VLOOKUP(E458,BC466:BE469,3,FALSE)))</f>
        <v>0</v>
      </c>
      <c r="AA468" s="79"/>
      <c r="AB468" s="79"/>
      <c r="AC468" s="80"/>
      <c r="AE468" s="4"/>
      <c r="AF468" s="4"/>
      <c r="AG468" s="4"/>
      <c r="AH468" s="58"/>
      <c r="AZ468" s="59">
        <f>IFERROR(MAX(0, ROUNDDOWN(E467*W458, 0)), 0)</f>
        <v>0</v>
      </c>
      <c r="BC468" s="37" t="s">
        <v>57</v>
      </c>
      <c r="BD468" s="59">
        <v>3400000</v>
      </c>
      <c r="BE468" s="59"/>
    </row>
    <row r="469" spans="1:57" ht="31.5" hidden="1" customHeight="1" outlineLevel="1">
      <c r="L469" s="6" t="s">
        <v>53</v>
      </c>
      <c r="BC469" s="37" t="s">
        <v>49</v>
      </c>
      <c r="BD469" s="59">
        <v>400000</v>
      </c>
      <c r="BE469" s="59"/>
    </row>
    <row r="470" spans="1:57" ht="21" hidden="1" customHeight="1" outlineLevel="1" thickBot="1">
      <c r="L470" s="6"/>
    </row>
    <row r="471" spans="1:57" ht="31.5" hidden="1" customHeight="1" outlineLevel="1" thickBot="1">
      <c r="A471" s="4"/>
      <c r="B471" s="92" t="s">
        <v>56</v>
      </c>
      <c r="C471" s="93"/>
      <c r="D471" s="93"/>
      <c r="E471" s="94"/>
      <c r="F471" s="94"/>
      <c r="G471" s="94"/>
      <c r="H471" s="94"/>
      <c r="I471" s="94"/>
      <c r="J471" s="94"/>
      <c r="K471" s="94"/>
      <c r="L471" s="94"/>
      <c r="M471" s="94"/>
      <c r="N471" s="94"/>
      <c r="O471" s="94"/>
      <c r="P471" s="94"/>
      <c r="Q471" s="94"/>
      <c r="R471" s="95"/>
      <c r="S471" s="4"/>
      <c r="T471" s="4"/>
      <c r="U471" s="4"/>
      <c r="V471" s="60" t="s">
        <v>43</v>
      </c>
      <c r="W471" s="96" t="str">
        <f>IF(E471=AZ472,BA472,IF(E471=AZ473,BA473,IF(E471=AZ474,BA474,IF(E471=AZ475,BA475,""))))</f>
        <v/>
      </c>
      <c r="X471" s="97"/>
      <c r="Y471" s="4"/>
      <c r="Z471" s="4"/>
      <c r="AA471" s="4"/>
      <c r="AB471" s="14"/>
      <c r="AC471" s="14"/>
      <c r="AZ471" s="37"/>
      <c r="BA471" s="37" t="s">
        <v>50</v>
      </c>
      <c r="BC471" s="37"/>
      <c r="BD471" s="37" t="s">
        <v>51</v>
      </c>
    </row>
    <row r="472" spans="1:57" ht="31.5" hidden="1" customHeight="1" outlineLevel="1" thickBot="1">
      <c r="A472" s="4"/>
      <c r="B472" s="98" t="s">
        <v>74</v>
      </c>
      <c r="C472" s="99"/>
      <c r="D472" s="99"/>
      <c r="E472" s="100"/>
      <c r="F472" s="100"/>
      <c r="G472" s="100"/>
      <c r="H472" s="100"/>
      <c r="I472" s="100"/>
      <c r="J472" s="100"/>
      <c r="K472" s="100"/>
      <c r="L472" s="100"/>
      <c r="M472" s="100"/>
      <c r="N472" s="100"/>
      <c r="O472" s="100"/>
      <c r="P472" s="100"/>
      <c r="Q472" s="100"/>
      <c r="R472" s="101"/>
      <c r="S472" s="14"/>
      <c r="T472" s="14"/>
      <c r="U472" s="14"/>
      <c r="V472" s="61" t="s">
        <v>73</v>
      </c>
      <c r="W472" s="102" t="str">
        <f>IF(E471=AZ472,BD472,IF(E471=AZ473,BD473,IF(E471=AZ474,BD474,IF(E471=AZ475,BD475,""))))</f>
        <v/>
      </c>
      <c r="X472" s="103"/>
      <c r="Y472" s="14"/>
      <c r="Z472" s="14"/>
      <c r="AA472" s="14"/>
      <c r="AB472" s="14"/>
      <c r="AC472" s="14"/>
      <c r="AE472" s="104" t="s">
        <v>59</v>
      </c>
      <c r="AF472" s="105"/>
      <c r="AG472" s="106"/>
      <c r="AH472" s="62" t="str">
        <f>IF(E472="","",E472)</f>
        <v/>
      </c>
      <c r="AZ472" s="37" t="s">
        <v>64</v>
      </c>
      <c r="BA472" s="37">
        <v>476</v>
      </c>
      <c r="BC472" s="37" t="s">
        <v>64</v>
      </c>
      <c r="BD472" s="39">
        <v>0.5</v>
      </c>
    </row>
    <row r="473" spans="1:57" ht="31.5" hidden="1" customHeight="1" outlineLevel="1">
      <c r="B473" s="107" t="s">
        <v>41</v>
      </c>
      <c r="C473" s="107"/>
      <c r="D473" s="107"/>
      <c r="E473" s="90" t="s">
        <v>45</v>
      </c>
      <c r="F473" s="90"/>
      <c r="G473" s="90"/>
      <c r="H473" s="90"/>
      <c r="I473" s="90"/>
      <c r="J473" s="90"/>
      <c r="K473" s="90"/>
      <c r="L473" s="90" t="s">
        <v>52</v>
      </c>
      <c r="M473" s="90"/>
      <c r="N473" s="90"/>
      <c r="O473" s="90"/>
      <c r="P473" s="90"/>
      <c r="Q473" s="90"/>
      <c r="R473" s="90"/>
      <c r="S473" s="14"/>
      <c r="T473" s="14"/>
      <c r="U473" s="14"/>
      <c r="V473" s="14"/>
      <c r="W473" s="14"/>
      <c r="X473" s="14"/>
      <c r="Y473" s="14"/>
      <c r="Z473" s="14"/>
      <c r="AA473" s="14"/>
      <c r="AB473" s="14"/>
      <c r="AC473" s="14"/>
      <c r="AE473" s="108" t="s">
        <v>41</v>
      </c>
      <c r="AF473" s="91"/>
      <c r="AG473" s="91"/>
      <c r="AH473" s="54" t="s">
        <v>60</v>
      </c>
      <c r="AZ473" s="37" t="s">
        <v>65</v>
      </c>
      <c r="BA473" s="37">
        <v>476</v>
      </c>
      <c r="BC473" s="37" t="s">
        <v>65</v>
      </c>
      <c r="BD473" s="39">
        <v>0.5</v>
      </c>
    </row>
    <row r="474" spans="1:57" ht="31.5" hidden="1" customHeight="1" outlineLevel="1">
      <c r="B474" s="81" t="s">
        <v>75</v>
      </c>
      <c r="C474" s="81"/>
      <c r="D474" s="81"/>
      <c r="E474" s="82"/>
      <c r="F474" s="82"/>
      <c r="G474" s="82"/>
      <c r="H474" s="82"/>
      <c r="I474" s="82"/>
      <c r="J474" s="82"/>
      <c r="K474" s="82"/>
      <c r="L474" s="83" t="str">
        <f t="shared" ref="L474:L479" si="72">IF(AH474="","",ROUND(AH474/1.1,0))</f>
        <v/>
      </c>
      <c r="M474" s="83"/>
      <c r="N474" s="83"/>
      <c r="O474" s="83"/>
      <c r="P474" s="83"/>
      <c r="Q474" s="83"/>
      <c r="R474" s="83"/>
      <c r="S474" s="14"/>
      <c r="T474" s="14"/>
      <c r="U474" s="14"/>
      <c r="V474" s="14"/>
      <c r="W474" s="14"/>
      <c r="X474" s="14"/>
      <c r="Y474" s="14"/>
      <c r="Z474" s="14"/>
      <c r="AA474" s="14"/>
      <c r="AB474" s="14"/>
      <c r="AC474" s="14"/>
      <c r="AE474" s="109" t="str">
        <f>B474</f>
        <v>　令和８年　月</v>
      </c>
      <c r="AF474" s="85"/>
      <c r="AG474" s="86"/>
      <c r="AH474" s="63"/>
      <c r="AZ474" s="37" t="s">
        <v>57</v>
      </c>
      <c r="BA474" s="37">
        <v>476</v>
      </c>
      <c r="BC474" s="37" t="s">
        <v>57</v>
      </c>
      <c r="BD474" s="37" t="s">
        <v>58</v>
      </c>
    </row>
    <row r="475" spans="1:57" ht="31.5" hidden="1" customHeight="1" outlineLevel="1">
      <c r="B475" s="81" t="s">
        <v>75</v>
      </c>
      <c r="C475" s="81"/>
      <c r="D475" s="81"/>
      <c r="E475" s="82"/>
      <c r="F475" s="82"/>
      <c r="G475" s="82"/>
      <c r="H475" s="82"/>
      <c r="I475" s="82"/>
      <c r="J475" s="82"/>
      <c r="K475" s="82"/>
      <c r="L475" s="83" t="str">
        <f t="shared" si="72"/>
        <v/>
      </c>
      <c r="M475" s="83"/>
      <c r="N475" s="83"/>
      <c r="O475" s="83"/>
      <c r="P475" s="83"/>
      <c r="Q475" s="83"/>
      <c r="R475" s="83"/>
      <c r="S475" s="14"/>
      <c r="T475" s="14"/>
      <c r="U475" s="14"/>
      <c r="V475" s="14"/>
      <c r="W475" s="14"/>
      <c r="X475" s="14"/>
      <c r="Y475" s="14"/>
      <c r="Z475" s="14"/>
      <c r="AA475" s="14"/>
      <c r="AB475" s="14"/>
      <c r="AC475" s="14"/>
      <c r="AE475" s="84" t="str">
        <f t="shared" ref="AE475:AE479" si="73">B475</f>
        <v>　令和８年　月</v>
      </c>
      <c r="AF475" s="85"/>
      <c r="AG475" s="86"/>
      <c r="AH475" s="63"/>
      <c r="AZ475" s="37" t="s">
        <v>49</v>
      </c>
      <c r="BA475" s="37">
        <v>576</v>
      </c>
      <c r="BC475" s="37" t="s">
        <v>49</v>
      </c>
      <c r="BD475" s="37" t="s">
        <v>58</v>
      </c>
    </row>
    <row r="476" spans="1:57" ht="31.5" hidden="1" customHeight="1" outlineLevel="1">
      <c r="B476" s="81" t="s">
        <v>75</v>
      </c>
      <c r="C476" s="81"/>
      <c r="D476" s="81"/>
      <c r="E476" s="82"/>
      <c r="F476" s="82"/>
      <c r="G476" s="82"/>
      <c r="H476" s="82"/>
      <c r="I476" s="82"/>
      <c r="J476" s="82"/>
      <c r="K476" s="82"/>
      <c r="L476" s="83" t="str">
        <f t="shared" si="72"/>
        <v/>
      </c>
      <c r="M476" s="83"/>
      <c r="N476" s="83"/>
      <c r="O476" s="83"/>
      <c r="P476" s="83"/>
      <c r="Q476" s="83"/>
      <c r="R476" s="83"/>
      <c r="S476" s="14"/>
      <c r="T476" s="14"/>
      <c r="U476" s="14"/>
      <c r="V476" s="14"/>
      <c r="W476" s="14"/>
      <c r="X476" s="14"/>
      <c r="Y476" s="14"/>
      <c r="Z476" s="14"/>
      <c r="AA476" s="14"/>
      <c r="AB476" s="14"/>
      <c r="AC476" s="14"/>
      <c r="AE476" s="84" t="str">
        <f t="shared" si="73"/>
        <v>　令和８年　月</v>
      </c>
      <c r="AF476" s="85"/>
      <c r="AG476" s="86"/>
      <c r="AH476" s="63"/>
    </row>
    <row r="477" spans="1:57" ht="31.5" hidden="1" customHeight="1" outlineLevel="1" thickBot="1">
      <c r="B477" s="81" t="s">
        <v>75</v>
      </c>
      <c r="C477" s="81"/>
      <c r="D477" s="81"/>
      <c r="E477" s="82"/>
      <c r="F477" s="82"/>
      <c r="G477" s="82"/>
      <c r="H477" s="82"/>
      <c r="I477" s="82"/>
      <c r="J477" s="82"/>
      <c r="K477" s="82"/>
      <c r="L477" s="83" t="str">
        <f t="shared" si="72"/>
        <v/>
      </c>
      <c r="M477" s="83"/>
      <c r="N477" s="83"/>
      <c r="O477" s="83"/>
      <c r="P477" s="83"/>
      <c r="Q477" s="83"/>
      <c r="R477" s="83"/>
      <c r="S477" s="14"/>
      <c r="T477" s="14"/>
      <c r="U477" s="14"/>
      <c r="V477" s="14"/>
      <c r="W477" s="14"/>
      <c r="X477" s="14"/>
      <c r="Y477" s="14"/>
      <c r="Z477" s="14"/>
      <c r="AA477" s="14"/>
      <c r="AB477" s="14"/>
      <c r="AC477" s="14"/>
      <c r="AE477" s="84" t="str">
        <f t="shared" si="73"/>
        <v>　令和８年　月</v>
      </c>
      <c r="AF477" s="85"/>
      <c r="AG477" s="86"/>
      <c r="AH477" s="63"/>
    </row>
    <row r="478" spans="1:57" ht="31.5" hidden="1" customHeight="1" outlineLevel="1" thickBot="1">
      <c r="B478" s="81" t="s">
        <v>75</v>
      </c>
      <c r="C478" s="81"/>
      <c r="D478" s="81"/>
      <c r="E478" s="82"/>
      <c r="F478" s="82"/>
      <c r="G478" s="82"/>
      <c r="H478" s="82"/>
      <c r="I478" s="82"/>
      <c r="J478" s="82"/>
      <c r="K478" s="82"/>
      <c r="L478" s="83" t="str">
        <f t="shared" si="72"/>
        <v/>
      </c>
      <c r="M478" s="83"/>
      <c r="N478" s="83"/>
      <c r="O478" s="83"/>
      <c r="P478" s="83"/>
      <c r="Q478" s="83"/>
      <c r="R478" s="83"/>
      <c r="S478" s="87" t="s">
        <v>62</v>
      </c>
      <c r="T478" s="88"/>
      <c r="U478" s="88"/>
      <c r="V478" s="88"/>
      <c r="W478" s="88"/>
      <c r="X478" s="88"/>
      <c r="Y478" s="88"/>
      <c r="Z478" s="88"/>
      <c r="AA478" s="88"/>
      <c r="AB478" s="88"/>
      <c r="AC478" s="89"/>
      <c r="AE478" s="84" t="str">
        <f t="shared" si="73"/>
        <v>　令和８年　月</v>
      </c>
      <c r="AF478" s="85"/>
      <c r="AG478" s="86"/>
      <c r="AH478" s="63"/>
      <c r="BC478" s="37"/>
      <c r="BD478" s="37" t="s">
        <v>66</v>
      </c>
      <c r="BE478" s="37" t="s">
        <v>70</v>
      </c>
    </row>
    <row r="479" spans="1:57" ht="31.5" hidden="1" customHeight="1" outlineLevel="1">
      <c r="B479" s="81" t="s">
        <v>75</v>
      </c>
      <c r="C479" s="81"/>
      <c r="D479" s="81"/>
      <c r="E479" s="82"/>
      <c r="F479" s="82"/>
      <c r="G479" s="82"/>
      <c r="H479" s="82"/>
      <c r="I479" s="82"/>
      <c r="J479" s="82"/>
      <c r="K479" s="82"/>
      <c r="L479" s="83" t="str">
        <f t="shared" si="72"/>
        <v/>
      </c>
      <c r="M479" s="83"/>
      <c r="N479" s="83"/>
      <c r="O479" s="83"/>
      <c r="P479" s="83"/>
      <c r="Q479" s="83"/>
      <c r="R479" s="83"/>
      <c r="S479" s="90" t="s">
        <v>45</v>
      </c>
      <c r="T479" s="90"/>
      <c r="U479" s="90"/>
      <c r="V479" s="90"/>
      <c r="W479" s="90"/>
      <c r="X479" s="90"/>
      <c r="Y479" s="90"/>
      <c r="Z479" s="90" t="s">
        <v>52</v>
      </c>
      <c r="AA479" s="91"/>
      <c r="AB479" s="91"/>
      <c r="AC479" s="91"/>
      <c r="AE479" s="84" t="str">
        <f t="shared" si="73"/>
        <v>　令和８年　月</v>
      </c>
      <c r="AF479" s="85"/>
      <c r="AG479" s="86"/>
      <c r="AH479" s="63"/>
      <c r="BC479" s="37" t="s">
        <v>64</v>
      </c>
      <c r="BD479" s="59">
        <v>1400000</v>
      </c>
      <c r="BE479" s="59">
        <v>400000</v>
      </c>
    </row>
    <row r="480" spans="1:57" ht="31.5" hidden="1" customHeight="1" outlineLevel="1" thickBot="1">
      <c r="B480" s="65" t="s">
        <v>39</v>
      </c>
      <c r="C480" s="65"/>
      <c r="D480" s="65"/>
      <c r="E480" s="66">
        <f>IF(COUNT(E474:K479)&gt;0, SUM(E474:K479), 0)</f>
        <v>0</v>
      </c>
      <c r="F480" s="66"/>
      <c r="G480" s="66"/>
      <c r="H480" s="66"/>
      <c r="I480" s="66"/>
      <c r="J480" s="66"/>
      <c r="K480" s="66"/>
      <c r="L480" s="67">
        <f>IF(COUNT(L474:R479)&gt;0, SUM(L474:R479),0)</f>
        <v>0</v>
      </c>
      <c r="M480" s="67"/>
      <c r="N480" s="67"/>
      <c r="O480" s="67"/>
      <c r="P480" s="67"/>
      <c r="Q480" s="67"/>
      <c r="R480" s="68"/>
      <c r="S480" s="69"/>
      <c r="T480" s="69"/>
      <c r="U480" s="69"/>
      <c r="V480" s="69"/>
      <c r="W480" s="69"/>
      <c r="X480" s="69"/>
      <c r="Y480" s="69"/>
      <c r="Z480" s="69"/>
      <c r="AA480" s="69"/>
      <c r="AB480" s="69"/>
      <c r="AC480" s="69"/>
      <c r="AE480" s="70" t="s">
        <v>39</v>
      </c>
      <c r="AF480" s="71"/>
      <c r="AG480" s="72"/>
      <c r="AH480" s="64" t="str">
        <f>IF(COUNT(AH474:AH479)&gt;0, SUM(AH474:AH479), "")</f>
        <v/>
      </c>
      <c r="AZ480" s="37" t="s">
        <v>63</v>
      </c>
      <c r="BC480" s="37" t="s">
        <v>65</v>
      </c>
      <c r="BD480" s="59">
        <v>3700000</v>
      </c>
      <c r="BE480" s="59">
        <v>2000000</v>
      </c>
    </row>
    <row r="481" spans="1:57" ht="31.5" hidden="1" customHeight="1" outlineLevel="1" thickTop="1">
      <c r="B481" s="73" t="s">
        <v>61</v>
      </c>
      <c r="C481" s="73"/>
      <c r="D481" s="73"/>
      <c r="E481" s="74">
        <f>IFERROR(ROUNDDOWN(MIN(E480*W471,VLOOKUP(E471,BC479:BD482,2,FALSE)-S481),0),0)</f>
        <v>0</v>
      </c>
      <c r="F481" s="74"/>
      <c r="G481" s="74"/>
      <c r="H481" s="74"/>
      <c r="I481" s="74"/>
      <c r="J481" s="74"/>
      <c r="K481" s="74"/>
      <c r="L481" s="74">
        <f>IFERROR(MIN(L480/2,VLOOKUP(E471,BC479:BE482,3,FALSE)-Z481),0)</f>
        <v>0</v>
      </c>
      <c r="M481" s="74"/>
      <c r="N481" s="74"/>
      <c r="O481" s="74"/>
      <c r="P481" s="74"/>
      <c r="Q481" s="74"/>
      <c r="R481" s="74"/>
      <c r="S481" s="75">
        <f>IF(S480="",0,MIN(IFERROR(ROUNDDOWN(S480*W471,0),0),VLOOKUP(E471,BC479:BD482,2,FALSE)))</f>
        <v>0</v>
      </c>
      <c r="T481" s="76"/>
      <c r="U481" s="76"/>
      <c r="V481" s="76"/>
      <c r="W481" s="76"/>
      <c r="X481" s="76"/>
      <c r="Y481" s="77"/>
      <c r="Z481" s="78">
        <f>IF(Z480="",0,MIN(ROUNDDOWN(Z480/2, 0),VLOOKUP(E471,BC479:BE482,3,FALSE)))</f>
        <v>0</v>
      </c>
      <c r="AA481" s="79"/>
      <c r="AB481" s="79"/>
      <c r="AC481" s="80"/>
      <c r="AE481" s="4"/>
      <c r="AF481" s="4"/>
      <c r="AG481" s="4"/>
      <c r="AH481" s="58"/>
      <c r="AZ481" s="59">
        <f>IFERROR(MAX(0, ROUNDDOWN(E480*W471, 0)), 0)</f>
        <v>0</v>
      </c>
      <c r="BC481" s="37" t="s">
        <v>57</v>
      </c>
      <c r="BD481" s="59">
        <v>3400000</v>
      </c>
      <c r="BE481" s="59"/>
    </row>
    <row r="482" spans="1:57" ht="31.5" hidden="1" customHeight="1" outlineLevel="1">
      <c r="L482" s="6" t="s">
        <v>53</v>
      </c>
      <c r="BC482" s="37" t="s">
        <v>49</v>
      </c>
      <c r="BD482" s="59">
        <v>400000</v>
      </c>
      <c r="BE482" s="59"/>
    </row>
    <row r="483" spans="1:57" ht="21" hidden="1" customHeight="1" outlineLevel="1" thickBot="1">
      <c r="L483" s="6"/>
    </row>
    <row r="484" spans="1:57" ht="31.5" hidden="1" customHeight="1" outlineLevel="1" thickBot="1">
      <c r="A484" s="4"/>
      <c r="B484" s="92" t="s">
        <v>56</v>
      </c>
      <c r="C484" s="93"/>
      <c r="D484" s="93"/>
      <c r="E484" s="94"/>
      <c r="F484" s="94"/>
      <c r="G484" s="94"/>
      <c r="H484" s="94"/>
      <c r="I484" s="94"/>
      <c r="J484" s="94"/>
      <c r="K484" s="94"/>
      <c r="L484" s="94"/>
      <c r="M484" s="94"/>
      <c r="N484" s="94"/>
      <c r="O484" s="94"/>
      <c r="P484" s="94"/>
      <c r="Q484" s="94"/>
      <c r="R484" s="95"/>
      <c r="S484" s="4"/>
      <c r="T484" s="4"/>
      <c r="U484" s="4"/>
      <c r="V484" s="60" t="s">
        <v>43</v>
      </c>
      <c r="W484" s="96" t="str">
        <f>IF(E484=AZ485,BA485,IF(E484=AZ486,BA486,IF(E484=AZ487,BA487,IF(E484=AZ488,BA488,""))))</f>
        <v/>
      </c>
      <c r="X484" s="97"/>
      <c r="Y484" s="4"/>
      <c r="Z484" s="4"/>
      <c r="AA484" s="4"/>
      <c r="AB484" s="14"/>
      <c r="AC484" s="14"/>
      <c r="AZ484" s="37"/>
      <c r="BA484" s="37" t="s">
        <v>50</v>
      </c>
      <c r="BC484" s="37"/>
      <c r="BD484" s="37" t="s">
        <v>51</v>
      </c>
    </row>
    <row r="485" spans="1:57" ht="31.5" hidden="1" customHeight="1" outlineLevel="1" thickBot="1">
      <c r="A485" s="4"/>
      <c r="B485" s="98" t="s">
        <v>74</v>
      </c>
      <c r="C485" s="99"/>
      <c r="D485" s="99"/>
      <c r="E485" s="100"/>
      <c r="F485" s="100"/>
      <c r="G485" s="100"/>
      <c r="H485" s="100"/>
      <c r="I485" s="100"/>
      <c r="J485" s="100"/>
      <c r="K485" s="100"/>
      <c r="L485" s="100"/>
      <c r="M485" s="100"/>
      <c r="N485" s="100"/>
      <c r="O485" s="100"/>
      <c r="P485" s="100"/>
      <c r="Q485" s="100"/>
      <c r="R485" s="101"/>
      <c r="S485" s="14"/>
      <c r="T485" s="14"/>
      <c r="U485" s="14"/>
      <c r="V485" s="61" t="s">
        <v>73</v>
      </c>
      <c r="W485" s="102" t="str">
        <f>IF(E484=AZ485,BD485,IF(E484=AZ486,BD486,IF(E484=AZ487,BD487,IF(E484=AZ488,BD488,""))))</f>
        <v/>
      </c>
      <c r="X485" s="103"/>
      <c r="Y485" s="14"/>
      <c r="Z485" s="14"/>
      <c r="AA485" s="14"/>
      <c r="AB485" s="14"/>
      <c r="AC485" s="14"/>
      <c r="AE485" s="104" t="s">
        <v>59</v>
      </c>
      <c r="AF485" s="105"/>
      <c r="AG485" s="106"/>
      <c r="AH485" s="62" t="str">
        <f>IF(E485="","",E485)</f>
        <v/>
      </c>
      <c r="AZ485" s="37" t="s">
        <v>64</v>
      </c>
      <c r="BA485" s="37">
        <v>476</v>
      </c>
      <c r="BC485" s="37" t="s">
        <v>64</v>
      </c>
      <c r="BD485" s="39">
        <v>0.5</v>
      </c>
    </row>
    <row r="486" spans="1:57" ht="31.5" hidden="1" customHeight="1" outlineLevel="1">
      <c r="B486" s="107" t="s">
        <v>41</v>
      </c>
      <c r="C486" s="107"/>
      <c r="D486" s="107"/>
      <c r="E486" s="90" t="s">
        <v>45</v>
      </c>
      <c r="F486" s="90"/>
      <c r="G486" s="90"/>
      <c r="H486" s="90"/>
      <c r="I486" s="90"/>
      <c r="J486" s="90"/>
      <c r="K486" s="90"/>
      <c r="L486" s="90" t="s">
        <v>52</v>
      </c>
      <c r="M486" s="90"/>
      <c r="N486" s="90"/>
      <c r="O486" s="90"/>
      <c r="P486" s="90"/>
      <c r="Q486" s="90"/>
      <c r="R486" s="90"/>
      <c r="S486" s="14"/>
      <c r="T486" s="14"/>
      <c r="U486" s="14"/>
      <c r="V486" s="14"/>
      <c r="W486" s="14"/>
      <c r="X486" s="14"/>
      <c r="Y486" s="14"/>
      <c r="Z486" s="14"/>
      <c r="AA486" s="14"/>
      <c r="AB486" s="14"/>
      <c r="AC486" s="14"/>
      <c r="AE486" s="108" t="s">
        <v>41</v>
      </c>
      <c r="AF486" s="91"/>
      <c r="AG486" s="91"/>
      <c r="AH486" s="54" t="s">
        <v>60</v>
      </c>
      <c r="AZ486" s="37" t="s">
        <v>65</v>
      </c>
      <c r="BA486" s="37">
        <v>476</v>
      </c>
      <c r="BC486" s="37" t="s">
        <v>65</v>
      </c>
      <c r="BD486" s="39">
        <v>0.5</v>
      </c>
    </row>
    <row r="487" spans="1:57" ht="31.5" hidden="1" customHeight="1" outlineLevel="1">
      <c r="B487" s="81" t="s">
        <v>75</v>
      </c>
      <c r="C487" s="81"/>
      <c r="D487" s="81"/>
      <c r="E487" s="82"/>
      <c r="F487" s="82"/>
      <c r="G487" s="82"/>
      <c r="H487" s="82"/>
      <c r="I487" s="82"/>
      <c r="J487" s="82"/>
      <c r="K487" s="82"/>
      <c r="L487" s="83" t="str">
        <f t="shared" ref="L487:L492" si="74">IF(AH487="","",ROUND(AH487/1.1,0))</f>
        <v/>
      </c>
      <c r="M487" s="83"/>
      <c r="N487" s="83"/>
      <c r="O487" s="83"/>
      <c r="P487" s="83"/>
      <c r="Q487" s="83"/>
      <c r="R487" s="83"/>
      <c r="S487" s="14"/>
      <c r="T487" s="14"/>
      <c r="U487" s="14"/>
      <c r="V487" s="14"/>
      <c r="W487" s="14"/>
      <c r="X487" s="14"/>
      <c r="Y487" s="14"/>
      <c r="Z487" s="14"/>
      <c r="AA487" s="14"/>
      <c r="AB487" s="14"/>
      <c r="AC487" s="14"/>
      <c r="AE487" s="109" t="str">
        <f>B487</f>
        <v>　令和８年　月</v>
      </c>
      <c r="AF487" s="85"/>
      <c r="AG487" s="86"/>
      <c r="AH487" s="63"/>
      <c r="AZ487" s="37" t="s">
        <v>57</v>
      </c>
      <c r="BA487" s="37">
        <v>476</v>
      </c>
      <c r="BC487" s="37" t="s">
        <v>57</v>
      </c>
      <c r="BD487" s="37" t="s">
        <v>58</v>
      </c>
    </row>
    <row r="488" spans="1:57" ht="31.5" hidden="1" customHeight="1" outlineLevel="1">
      <c r="B488" s="81" t="s">
        <v>75</v>
      </c>
      <c r="C488" s="81"/>
      <c r="D488" s="81"/>
      <c r="E488" s="82"/>
      <c r="F488" s="82"/>
      <c r="G488" s="82"/>
      <c r="H488" s="82"/>
      <c r="I488" s="82"/>
      <c r="J488" s="82"/>
      <c r="K488" s="82"/>
      <c r="L488" s="83" t="str">
        <f t="shared" si="74"/>
        <v/>
      </c>
      <c r="M488" s="83"/>
      <c r="N488" s="83"/>
      <c r="O488" s="83"/>
      <c r="P488" s="83"/>
      <c r="Q488" s="83"/>
      <c r="R488" s="83"/>
      <c r="S488" s="14"/>
      <c r="T488" s="14"/>
      <c r="U488" s="14"/>
      <c r="V488" s="14"/>
      <c r="W488" s="14"/>
      <c r="X488" s="14"/>
      <c r="Y488" s="14"/>
      <c r="Z488" s="14"/>
      <c r="AA488" s="14"/>
      <c r="AB488" s="14"/>
      <c r="AC488" s="14"/>
      <c r="AE488" s="84" t="str">
        <f t="shared" ref="AE488:AE492" si="75">B488</f>
        <v>　令和８年　月</v>
      </c>
      <c r="AF488" s="85"/>
      <c r="AG488" s="86"/>
      <c r="AH488" s="63"/>
      <c r="AZ488" s="37" t="s">
        <v>49</v>
      </c>
      <c r="BA488" s="37">
        <v>576</v>
      </c>
      <c r="BC488" s="37" t="s">
        <v>49</v>
      </c>
      <c r="BD488" s="37" t="s">
        <v>58</v>
      </c>
    </row>
    <row r="489" spans="1:57" ht="31.5" hidden="1" customHeight="1" outlineLevel="1">
      <c r="B489" s="81" t="s">
        <v>75</v>
      </c>
      <c r="C489" s="81"/>
      <c r="D489" s="81"/>
      <c r="E489" s="82"/>
      <c r="F489" s="82"/>
      <c r="G489" s="82"/>
      <c r="H489" s="82"/>
      <c r="I489" s="82"/>
      <c r="J489" s="82"/>
      <c r="K489" s="82"/>
      <c r="L489" s="83" t="str">
        <f t="shared" si="74"/>
        <v/>
      </c>
      <c r="M489" s="83"/>
      <c r="N489" s="83"/>
      <c r="O489" s="83"/>
      <c r="P489" s="83"/>
      <c r="Q489" s="83"/>
      <c r="R489" s="83"/>
      <c r="S489" s="14"/>
      <c r="T489" s="14"/>
      <c r="U489" s="14"/>
      <c r="V489" s="14"/>
      <c r="W489" s="14"/>
      <c r="X489" s="14"/>
      <c r="Y489" s="14"/>
      <c r="Z489" s="14"/>
      <c r="AA489" s="14"/>
      <c r="AB489" s="14"/>
      <c r="AC489" s="14"/>
      <c r="AE489" s="84" t="str">
        <f t="shared" si="75"/>
        <v>　令和８年　月</v>
      </c>
      <c r="AF489" s="85"/>
      <c r="AG489" s="86"/>
      <c r="AH489" s="63"/>
    </row>
    <row r="490" spans="1:57" ht="31.5" hidden="1" customHeight="1" outlineLevel="1" thickBot="1">
      <c r="B490" s="81" t="s">
        <v>75</v>
      </c>
      <c r="C490" s="81"/>
      <c r="D490" s="81"/>
      <c r="E490" s="82"/>
      <c r="F490" s="82"/>
      <c r="G490" s="82"/>
      <c r="H490" s="82"/>
      <c r="I490" s="82"/>
      <c r="J490" s="82"/>
      <c r="K490" s="82"/>
      <c r="L490" s="83" t="str">
        <f t="shared" si="74"/>
        <v/>
      </c>
      <c r="M490" s="83"/>
      <c r="N490" s="83"/>
      <c r="O490" s="83"/>
      <c r="P490" s="83"/>
      <c r="Q490" s="83"/>
      <c r="R490" s="83"/>
      <c r="S490" s="14"/>
      <c r="T490" s="14"/>
      <c r="U490" s="14"/>
      <c r="V490" s="14"/>
      <c r="W490" s="14"/>
      <c r="X490" s="14"/>
      <c r="Y490" s="14"/>
      <c r="Z490" s="14"/>
      <c r="AA490" s="14"/>
      <c r="AB490" s="14"/>
      <c r="AC490" s="14"/>
      <c r="AE490" s="84" t="str">
        <f t="shared" si="75"/>
        <v>　令和８年　月</v>
      </c>
      <c r="AF490" s="85"/>
      <c r="AG490" s="86"/>
      <c r="AH490" s="63"/>
    </row>
    <row r="491" spans="1:57" ht="31.5" hidden="1" customHeight="1" outlineLevel="1" thickBot="1">
      <c r="B491" s="81" t="s">
        <v>75</v>
      </c>
      <c r="C491" s="81"/>
      <c r="D491" s="81"/>
      <c r="E491" s="82"/>
      <c r="F491" s="82"/>
      <c r="G491" s="82"/>
      <c r="H491" s="82"/>
      <c r="I491" s="82"/>
      <c r="J491" s="82"/>
      <c r="K491" s="82"/>
      <c r="L491" s="83" t="str">
        <f t="shared" si="74"/>
        <v/>
      </c>
      <c r="M491" s="83"/>
      <c r="N491" s="83"/>
      <c r="O491" s="83"/>
      <c r="P491" s="83"/>
      <c r="Q491" s="83"/>
      <c r="R491" s="83"/>
      <c r="S491" s="87" t="s">
        <v>62</v>
      </c>
      <c r="T491" s="88"/>
      <c r="U491" s="88"/>
      <c r="V491" s="88"/>
      <c r="W491" s="88"/>
      <c r="X491" s="88"/>
      <c r="Y491" s="88"/>
      <c r="Z491" s="88"/>
      <c r="AA491" s="88"/>
      <c r="AB491" s="88"/>
      <c r="AC491" s="89"/>
      <c r="AE491" s="84" t="str">
        <f t="shared" si="75"/>
        <v>　令和８年　月</v>
      </c>
      <c r="AF491" s="85"/>
      <c r="AG491" s="86"/>
      <c r="AH491" s="63"/>
      <c r="BC491" s="37"/>
      <c r="BD491" s="37" t="s">
        <v>66</v>
      </c>
      <c r="BE491" s="37" t="s">
        <v>70</v>
      </c>
    </row>
    <row r="492" spans="1:57" ht="31.5" hidden="1" customHeight="1" outlineLevel="1">
      <c r="B492" s="81" t="s">
        <v>75</v>
      </c>
      <c r="C492" s="81"/>
      <c r="D492" s="81"/>
      <c r="E492" s="82"/>
      <c r="F492" s="82"/>
      <c r="G492" s="82"/>
      <c r="H492" s="82"/>
      <c r="I492" s="82"/>
      <c r="J492" s="82"/>
      <c r="K492" s="82"/>
      <c r="L492" s="83" t="str">
        <f t="shared" si="74"/>
        <v/>
      </c>
      <c r="M492" s="83"/>
      <c r="N492" s="83"/>
      <c r="O492" s="83"/>
      <c r="P492" s="83"/>
      <c r="Q492" s="83"/>
      <c r="R492" s="83"/>
      <c r="S492" s="90" t="s">
        <v>45</v>
      </c>
      <c r="T492" s="90"/>
      <c r="U492" s="90"/>
      <c r="V492" s="90"/>
      <c r="W492" s="90"/>
      <c r="X492" s="90"/>
      <c r="Y492" s="90"/>
      <c r="Z492" s="90" t="s">
        <v>52</v>
      </c>
      <c r="AA492" s="91"/>
      <c r="AB492" s="91"/>
      <c r="AC492" s="91"/>
      <c r="AE492" s="84" t="str">
        <f t="shared" si="75"/>
        <v>　令和８年　月</v>
      </c>
      <c r="AF492" s="85"/>
      <c r="AG492" s="86"/>
      <c r="AH492" s="63"/>
      <c r="BC492" s="37" t="s">
        <v>64</v>
      </c>
      <c r="BD492" s="59">
        <v>1400000</v>
      </c>
      <c r="BE492" s="59">
        <v>400000</v>
      </c>
    </row>
    <row r="493" spans="1:57" ht="31.5" hidden="1" customHeight="1" outlineLevel="1" thickBot="1">
      <c r="B493" s="65" t="s">
        <v>39</v>
      </c>
      <c r="C493" s="65"/>
      <c r="D493" s="65"/>
      <c r="E493" s="66">
        <f>IF(COUNT(E487:K492)&gt;0, SUM(E487:K492), 0)</f>
        <v>0</v>
      </c>
      <c r="F493" s="66"/>
      <c r="G493" s="66"/>
      <c r="H493" s="66"/>
      <c r="I493" s="66"/>
      <c r="J493" s="66"/>
      <c r="K493" s="66"/>
      <c r="L493" s="67">
        <f>IF(COUNT(L487:R492)&gt;0, SUM(L487:R492),0)</f>
        <v>0</v>
      </c>
      <c r="M493" s="67"/>
      <c r="N493" s="67"/>
      <c r="O493" s="67"/>
      <c r="P493" s="67"/>
      <c r="Q493" s="67"/>
      <c r="R493" s="68"/>
      <c r="S493" s="69"/>
      <c r="T493" s="69"/>
      <c r="U493" s="69"/>
      <c r="V493" s="69"/>
      <c r="W493" s="69"/>
      <c r="X493" s="69"/>
      <c r="Y493" s="69"/>
      <c r="Z493" s="69"/>
      <c r="AA493" s="69"/>
      <c r="AB493" s="69"/>
      <c r="AC493" s="69"/>
      <c r="AE493" s="70" t="s">
        <v>39</v>
      </c>
      <c r="AF493" s="71"/>
      <c r="AG493" s="72"/>
      <c r="AH493" s="64" t="str">
        <f>IF(COUNT(AH487:AH492)&gt;0, SUM(AH487:AH492), "")</f>
        <v/>
      </c>
      <c r="AZ493" s="37" t="s">
        <v>63</v>
      </c>
      <c r="BC493" s="37" t="s">
        <v>65</v>
      </c>
      <c r="BD493" s="59">
        <v>3700000</v>
      </c>
      <c r="BE493" s="59">
        <v>2000000</v>
      </c>
    </row>
    <row r="494" spans="1:57" ht="31.5" hidden="1" customHeight="1" outlineLevel="1" thickTop="1">
      <c r="B494" s="73" t="s">
        <v>61</v>
      </c>
      <c r="C494" s="73"/>
      <c r="D494" s="73"/>
      <c r="E494" s="74">
        <f>IFERROR(ROUNDDOWN(MIN(E493*W484,VLOOKUP(E484,BC492:BD495,2,FALSE)-S494),0),0)</f>
        <v>0</v>
      </c>
      <c r="F494" s="74"/>
      <c r="G494" s="74"/>
      <c r="H494" s="74"/>
      <c r="I494" s="74"/>
      <c r="J494" s="74"/>
      <c r="K494" s="74"/>
      <c r="L494" s="74">
        <f>IFERROR(MIN(L493/2,VLOOKUP(E484,BC492:BE495,3,FALSE)-Z494),0)</f>
        <v>0</v>
      </c>
      <c r="M494" s="74"/>
      <c r="N494" s="74"/>
      <c r="O494" s="74"/>
      <c r="P494" s="74"/>
      <c r="Q494" s="74"/>
      <c r="R494" s="74"/>
      <c r="S494" s="75">
        <f>IF(S493="",0,MIN(IFERROR(ROUNDDOWN(S493*W484,0),0),VLOOKUP(E484,BC492:BD495,2,FALSE)))</f>
        <v>0</v>
      </c>
      <c r="T494" s="76"/>
      <c r="U494" s="76"/>
      <c r="V494" s="76"/>
      <c r="W494" s="76"/>
      <c r="X494" s="76"/>
      <c r="Y494" s="77"/>
      <c r="Z494" s="78">
        <f>IF(Z493="",0,MIN(ROUNDDOWN(Z493/2, 0),VLOOKUP(E484,BC492:BE495,3,FALSE)))</f>
        <v>0</v>
      </c>
      <c r="AA494" s="79"/>
      <c r="AB494" s="79"/>
      <c r="AC494" s="80"/>
      <c r="AE494" s="4"/>
      <c r="AF494" s="4"/>
      <c r="AG494" s="4"/>
      <c r="AH494" s="58"/>
      <c r="AZ494" s="59">
        <f>IFERROR(MAX(0, ROUNDDOWN(E493*W484, 0)), 0)</f>
        <v>0</v>
      </c>
      <c r="BC494" s="37" t="s">
        <v>57</v>
      </c>
      <c r="BD494" s="59">
        <v>3400000</v>
      </c>
      <c r="BE494" s="59"/>
    </row>
    <row r="495" spans="1:57" ht="31.5" hidden="1" customHeight="1" outlineLevel="1">
      <c r="L495" s="6" t="s">
        <v>53</v>
      </c>
      <c r="BC495" s="37" t="s">
        <v>49</v>
      </c>
      <c r="BD495" s="59">
        <v>400000</v>
      </c>
      <c r="BE495" s="59"/>
    </row>
    <row r="496" spans="1:57" ht="21" hidden="1" customHeight="1" outlineLevel="1" thickBot="1">
      <c r="L496" s="6"/>
    </row>
    <row r="497" spans="1:57" ht="31.5" hidden="1" customHeight="1" outlineLevel="1" thickBot="1">
      <c r="A497" s="4"/>
      <c r="B497" s="92" t="s">
        <v>56</v>
      </c>
      <c r="C497" s="93"/>
      <c r="D497" s="93"/>
      <c r="E497" s="94"/>
      <c r="F497" s="94"/>
      <c r="G497" s="94"/>
      <c r="H497" s="94"/>
      <c r="I497" s="94"/>
      <c r="J497" s="94"/>
      <c r="K497" s="94"/>
      <c r="L497" s="94"/>
      <c r="M497" s="94"/>
      <c r="N497" s="94"/>
      <c r="O497" s="94"/>
      <c r="P497" s="94"/>
      <c r="Q497" s="94"/>
      <c r="R497" s="95"/>
      <c r="S497" s="4"/>
      <c r="T497" s="4"/>
      <c r="U497" s="4"/>
      <c r="V497" s="60" t="s">
        <v>43</v>
      </c>
      <c r="W497" s="96" t="str">
        <f>IF(E497=AZ498,BA498,IF(E497=AZ499,BA499,IF(E497=AZ500,BA500,IF(E497=AZ501,BA501,""))))</f>
        <v/>
      </c>
      <c r="X497" s="97"/>
      <c r="Y497" s="4"/>
      <c r="Z497" s="4"/>
      <c r="AA497" s="4"/>
      <c r="AB497" s="14"/>
      <c r="AC497" s="14"/>
      <c r="AZ497" s="37"/>
      <c r="BA497" s="37" t="s">
        <v>50</v>
      </c>
      <c r="BC497" s="37"/>
      <c r="BD497" s="37" t="s">
        <v>51</v>
      </c>
    </row>
    <row r="498" spans="1:57" ht="31.5" hidden="1" customHeight="1" outlineLevel="1" thickBot="1">
      <c r="A498" s="4"/>
      <c r="B498" s="98" t="s">
        <v>74</v>
      </c>
      <c r="C498" s="99"/>
      <c r="D498" s="99"/>
      <c r="E498" s="100"/>
      <c r="F498" s="100"/>
      <c r="G498" s="100"/>
      <c r="H498" s="100"/>
      <c r="I498" s="100"/>
      <c r="J498" s="100"/>
      <c r="K498" s="100"/>
      <c r="L498" s="100"/>
      <c r="M498" s="100"/>
      <c r="N498" s="100"/>
      <c r="O498" s="100"/>
      <c r="P498" s="100"/>
      <c r="Q498" s="100"/>
      <c r="R498" s="101"/>
      <c r="S498" s="14"/>
      <c r="T498" s="14"/>
      <c r="U498" s="14"/>
      <c r="V498" s="61" t="s">
        <v>73</v>
      </c>
      <c r="W498" s="102" t="str">
        <f>IF(E497=AZ498,BD498,IF(E497=AZ499,BD499,IF(E497=AZ500,BD500,IF(E497=AZ501,BD501,""))))</f>
        <v/>
      </c>
      <c r="X498" s="103"/>
      <c r="Y498" s="14"/>
      <c r="Z498" s="14"/>
      <c r="AA498" s="14"/>
      <c r="AB498" s="14"/>
      <c r="AC498" s="14"/>
      <c r="AE498" s="104" t="s">
        <v>59</v>
      </c>
      <c r="AF498" s="105"/>
      <c r="AG498" s="106"/>
      <c r="AH498" s="62" t="str">
        <f>IF(E498="","",E498)</f>
        <v/>
      </c>
      <c r="AZ498" s="37" t="s">
        <v>64</v>
      </c>
      <c r="BA498" s="37">
        <v>476</v>
      </c>
      <c r="BC498" s="37" t="s">
        <v>64</v>
      </c>
      <c r="BD498" s="39">
        <v>0.5</v>
      </c>
    </row>
    <row r="499" spans="1:57" ht="31.5" hidden="1" customHeight="1" outlineLevel="1">
      <c r="B499" s="107" t="s">
        <v>41</v>
      </c>
      <c r="C499" s="107"/>
      <c r="D499" s="107"/>
      <c r="E499" s="90" t="s">
        <v>45</v>
      </c>
      <c r="F499" s="90"/>
      <c r="G499" s="90"/>
      <c r="H499" s="90"/>
      <c r="I499" s="90"/>
      <c r="J499" s="90"/>
      <c r="K499" s="90"/>
      <c r="L499" s="90" t="s">
        <v>52</v>
      </c>
      <c r="M499" s="90"/>
      <c r="N499" s="90"/>
      <c r="O499" s="90"/>
      <c r="P499" s="90"/>
      <c r="Q499" s="90"/>
      <c r="R499" s="90"/>
      <c r="S499" s="14"/>
      <c r="T499" s="14"/>
      <c r="U499" s="14"/>
      <c r="V499" s="14"/>
      <c r="W499" s="14"/>
      <c r="X499" s="14"/>
      <c r="Y499" s="14"/>
      <c r="Z499" s="14"/>
      <c r="AA499" s="14"/>
      <c r="AB499" s="14"/>
      <c r="AC499" s="14"/>
      <c r="AE499" s="108" t="s">
        <v>41</v>
      </c>
      <c r="AF499" s="91"/>
      <c r="AG499" s="91"/>
      <c r="AH499" s="54" t="s">
        <v>60</v>
      </c>
      <c r="AZ499" s="37" t="s">
        <v>65</v>
      </c>
      <c r="BA499" s="37">
        <v>476</v>
      </c>
      <c r="BC499" s="37" t="s">
        <v>65</v>
      </c>
      <c r="BD499" s="39">
        <v>0.5</v>
      </c>
    </row>
    <row r="500" spans="1:57" ht="31.5" hidden="1" customHeight="1" outlineLevel="1">
      <c r="B500" s="81" t="s">
        <v>75</v>
      </c>
      <c r="C500" s="81"/>
      <c r="D500" s="81"/>
      <c r="E500" s="82"/>
      <c r="F500" s="82"/>
      <c r="G500" s="82"/>
      <c r="H500" s="82"/>
      <c r="I500" s="82"/>
      <c r="J500" s="82"/>
      <c r="K500" s="82"/>
      <c r="L500" s="83" t="str">
        <f t="shared" ref="L500:L505" si="76">IF(AH500="","",ROUND(AH500/1.1,0))</f>
        <v/>
      </c>
      <c r="M500" s="83"/>
      <c r="N500" s="83"/>
      <c r="O500" s="83"/>
      <c r="P500" s="83"/>
      <c r="Q500" s="83"/>
      <c r="R500" s="83"/>
      <c r="S500" s="14"/>
      <c r="T500" s="14"/>
      <c r="U500" s="14"/>
      <c r="V500" s="14"/>
      <c r="W500" s="14"/>
      <c r="X500" s="14"/>
      <c r="Y500" s="14"/>
      <c r="Z500" s="14"/>
      <c r="AA500" s="14"/>
      <c r="AB500" s="14"/>
      <c r="AC500" s="14"/>
      <c r="AE500" s="109" t="str">
        <f>B500</f>
        <v>　令和８年　月</v>
      </c>
      <c r="AF500" s="85"/>
      <c r="AG500" s="86"/>
      <c r="AH500" s="63"/>
      <c r="AZ500" s="37" t="s">
        <v>57</v>
      </c>
      <c r="BA500" s="37">
        <v>476</v>
      </c>
      <c r="BC500" s="37" t="s">
        <v>57</v>
      </c>
      <c r="BD500" s="37" t="s">
        <v>58</v>
      </c>
    </row>
    <row r="501" spans="1:57" ht="31.5" hidden="1" customHeight="1" outlineLevel="1">
      <c r="B501" s="81" t="s">
        <v>75</v>
      </c>
      <c r="C501" s="81"/>
      <c r="D501" s="81"/>
      <c r="E501" s="82"/>
      <c r="F501" s="82"/>
      <c r="G501" s="82"/>
      <c r="H501" s="82"/>
      <c r="I501" s="82"/>
      <c r="J501" s="82"/>
      <c r="K501" s="82"/>
      <c r="L501" s="83" t="str">
        <f t="shared" si="76"/>
        <v/>
      </c>
      <c r="M501" s="83"/>
      <c r="N501" s="83"/>
      <c r="O501" s="83"/>
      <c r="P501" s="83"/>
      <c r="Q501" s="83"/>
      <c r="R501" s="83"/>
      <c r="S501" s="14"/>
      <c r="T501" s="14"/>
      <c r="U501" s="14"/>
      <c r="V501" s="14"/>
      <c r="W501" s="14"/>
      <c r="X501" s="14"/>
      <c r="Y501" s="14"/>
      <c r="Z501" s="14"/>
      <c r="AA501" s="14"/>
      <c r="AB501" s="14"/>
      <c r="AC501" s="14"/>
      <c r="AE501" s="84" t="str">
        <f t="shared" ref="AE501:AE505" si="77">B501</f>
        <v>　令和８年　月</v>
      </c>
      <c r="AF501" s="85"/>
      <c r="AG501" s="86"/>
      <c r="AH501" s="63"/>
      <c r="AZ501" s="37" t="s">
        <v>49</v>
      </c>
      <c r="BA501" s="37">
        <v>576</v>
      </c>
      <c r="BC501" s="37" t="s">
        <v>49</v>
      </c>
      <c r="BD501" s="37" t="s">
        <v>58</v>
      </c>
    </row>
    <row r="502" spans="1:57" ht="31.5" hidden="1" customHeight="1" outlineLevel="1">
      <c r="B502" s="81" t="s">
        <v>75</v>
      </c>
      <c r="C502" s="81"/>
      <c r="D502" s="81"/>
      <c r="E502" s="82"/>
      <c r="F502" s="82"/>
      <c r="G502" s="82"/>
      <c r="H502" s="82"/>
      <c r="I502" s="82"/>
      <c r="J502" s="82"/>
      <c r="K502" s="82"/>
      <c r="L502" s="83" t="str">
        <f t="shared" si="76"/>
        <v/>
      </c>
      <c r="M502" s="83"/>
      <c r="N502" s="83"/>
      <c r="O502" s="83"/>
      <c r="P502" s="83"/>
      <c r="Q502" s="83"/>
      <c r="R502" s="83"/>
      <c r="S502" s="14"/>
      <c r="T502" s="14"/>
      <c r="U502" s="14"/>
      <c r="V502" s="14"/>
      <c r="W502" s="14"/>
      <c r="X502" s="14"/>
      <c r="Y502" s="14"/>
      <c r="Z502" s="14"/>
      <c r="AA502" s="14"/>
      <c r="AB502" s="14"/>
      <c r="AC502" s="14"/>
      <c r="AE502" s="84" t="str">
        <f t="shared" si="77"/>
        <v>　令和８年　月</v>
      </c>
      <c r="AF502" s="85"/>
      <c r="AG502" s="86"/>
      <c r="AH502" s="63"/>
    </row>
    <row r="503" spans="1:57" ht="31.5" hidden="1" customHeight="1" outlineLevel="1" thickBot="1">
      <c r="B503" s="81" t="s">
        <v>75</v>
      </c>
      <c r="C503" s="81"/>
      <c r="D503" s="81"/>
      <c r="E503" s="82"/>
      <c r="F503" s="82"/>
      <c r="G503" s="82"/>
      <c r="H503" s="82"/>
      <c r="I503" s="82"/>
      <c r="J503" s="82"/>
      <c r="K503" s="82"/>
      <c r="L503" s="83" t="str">
        <f t="shared" si="76"/>
        <v/>
      </c>
      <c r="M503" s="83"/>
      <c r="N503" s="83"/>
      <c r="O503" s="83"/>
      <c r="P503" s="83"/>
      <c r="Q503" s="83"/>
      <c r="R503" s="83"/>
      <c r="S503" s="14"/>
      <c r="T503" s="14"/>
      <c r="U503" s="14"/>
      <c r="V503" s="14"/>
      <c r="W503" s="14"/>
      <c r="X503" s="14"/>
      <c r="Y503" s="14"/>
      <c r="Z503" s="14"/>
      <c r="AA503" s="14"/>
      <c r="AB503" s="14"/>
      <c r="AC503" s="14"/>
      <c r="AE503" s="84" t="str">
        <f t="shared" si="77"/>
        <v>　令和８年　月</v>
      </c>
      <c r="AF503" s="85"/>
      <c r="AG503" s="86"/>
      <c r="AH503" s="63"/>
    </row>
    <row r="504" spans="1:57" ht="31.5" hidden="1" customHeight="1" outlineLevel="1" thickBot="1">
      <c r="B504" s="81" t="s">
        <v>75</v>
      </c>
      <c r="C504" s="81"/>
      <c r="D504" s="81"/>
      <c r="E504" s="82"/>
      <c r="F504" s="82"/>
      <c r="G504" s="82"/>
      <c r="H504" s="82"/>
      <c r="I504" s="82"/>
      <c r="J504" s="82"/>
      <c r="K504" s="82"/>
      <c r="L504" s="83" t="str">
        <f t="shared" si="76"/>
        <v/>
      </c>
      <c r="M504" s="83"/>
      <c r="N504" s="83"/>
      <c r="O504" s="83"/>
      <c r="P504" s="83"/>
      <c r="Q504" s="83"/>
      <c r="R504" s="83"/>
      <c r="S504" s="87" t="s">
        <v>62</v>
      </c>
      <c r="T504" s="88"/>
      <c r="U504" s="88"/>
      <c r="V504" s="88"/>
      <c r="W504" s="88"/>
      <c r="X504" s="88"/>
      <c r="Y504" s="88"/>
      <c r="Z504" s="88"/>
      <c r="AA504" s="88"/>
      <c r="AB504" s="88"/>
      <c r="AC504" s="89"/>
      <c r="AE504" s="84" t="str">
        <f t="shared" si="77"/>
        <v>　令和８年　月</v>
      </c>
      <c r="AF504" s="85"/>
      <c r="AG504" s="86"/>
      <c r="AH504" s="63"/>
      <c r="BC504" s="37"/>
      <c r="BD504" s="37" t="s">
        <v>66</v>
      </c>
      <c r="BE504" s="37" t="s">
        <v>70</v>
      </c>
    </row>
    <row r="505" spans="1:57" ht="31.5" hidden="1" customHeight="1" outlineLevel="1">
      <c r="B505" s="81" t="s">
        <v>75</v>
      </c>
      <c r="C505" s="81"/>
      <c r="D505" s="81"/>
      <c r="E505" s="82"/>
      <c r="F505" s="82"/>
      <c r="G505" s="82"/>
      <c r="H505" s="82"/>
      <c r="I505" s="82"/>
      <c r="J505" s="82"/>
      <c r="K505" s="82"/>
      <c r="L505" s="83" t="str">
        <f t="shared" si="76"/>
        <v/>
      </c>
      <c r="M505" s="83"/>
      <c r="N505" s="83"/>
      <c r="O505" s="83"/>
      <c r="P505" s="83"/>
      <c r="Q505" s="83"/>
      <c r="R505" s="83"/>
      <c r="S505" s="90" t="s">
        <v>45</v>
      </c>
      <c r="T505" s="90"/>
      <c r="U505" s="90"/>
      <c r="V505" s="90"/>
      <c r="W505" s="90"/>
      <c r="X505" s="90"/>
      <c r="Y505" s="90"/>
      <c r="Z505" s="90" t="s">
        <v>52</v>
      </c>
      <c r="AA505" s="91"/>
      <c r="AB505" s="91"/>
      <c r="AC505" s="91"/>
      <c r="AE505" s="84" t="str">
        <f t="shared" si="77"/>
        <v>　令和８年　月</v>
      </c>
      <c r="AF505" s="85"/>
      <c r="AG505" s="86"/>
      <c r="AH505" s="63"/>
      <c r="BC505" s="37" t="s">
        <v>64</v>
      </c>
      <c r="BD505" s="59">
        <v>1400000</v>
      </c>
      <c r="BE505" s="59">
        <v>400000</v>
      </c>
    </row>
    <row r="506" spans="1:57" ht="31.5" hidden="1" customHeight="1" outlineLevel="1" thickBot="1">
      <c r="B506" s="65" t="s">
        <v>39</v>
      </c>
      <c r="C506" s="65"/>
      <c r="D506" s="65"/>
      <c r="E506" s="66">
        <f>IF(COUNT(E500:K505)&gt;0, SUM(E500:K505), 0)</f>
        <v>0</v>
      </c>
      <c r="F506" s="66"/>
      <c r="G506" s="66"/>
      <c r="H506" s="66"/>
      <c r="I506" s="66"/>
      <c r="J506" s="66"/>
      <c r="K506" s="66"/>
      <c r="L506" s="67">
        <f>IF(COUNT(L500:R505)&gt;0, SUM(L500:R505),0)</f>
        <v>0</v>
      </c>
      <c r="M506" s="67"/>
      <c r="N506" s="67"/>
      <c r="O506" s="67"/>
      <c r="P506" s="67"/>
      <c r="Q506" s="67"/>
      <c r="R506" s="68"/>
      <c r="S506" s="69"/>
      <c r="T506" s="69"/>
      <c r="U506" s="69"/>
      <c r="V506" s="69"/>
      <c r="W506" s="69"/>
      <c r="X506" s="69"/>
      <c r="Y506" s="69"/>
      <c r="Z506" s="69"/>
      <c r="AA506" s="69"/>
      <c r="AB506" s="69"/>
      <c r="AC506" s="69"/>
      <c r="AE506" s="70" t="s">
        <v>39</v>
      </c>
      <c r="AF506" s="71"/>
      <c r="AG506" s="72"/>
      <c r="AH506" s="64" t="str">
        <f>IF(COUNT(AH500:AH505)&gt;0, SUM(AH500:AH505), "")</f>
        <v/>
      </c>
      <c r="AZ506" s="37" t="s">
        <v>63</v>
      </c>
      <c r="BC506" s="37" t="s">
        <v>65</v>
      </c>
      <c r="BD506" s="59">
        <v>3700000</v>
      </c>
      <c r="BE506" s="59">
        <v>2000000</v>
      </c>
    </row>
    <row r="507" spans="1:57" ht="31.5" hidden="1" customHeight="1" outlineLevel="1" thickTop="1">
      <c r="B507" s="73" t="s">
        <v>61</v>
      </c>
      <c r="C507" s="73"/>
      <c r="D507" s="73"/>
      <c r="E507" s="74">
        <f>IFERROR(ROUNDDOWN(MIN(E506*W497,VLOOKUP(E497,BC505:BD508,2,FALSE)-S507),0),0)</f>
        <v>0</v>
      </c>
      <c r="F507" s="74"/>
      <c r="G507" s="74"/>
      <c r="H507" s="74"/>
      <c r="I507" s="74"/>
      <c r="J507" s="74"/>
      <c r="K507" s="74"/>
      <c r="L507" s="74">
        <f>IFERROR(MIN(L506/2,VLOOKUP(E497,BC505:BE508,3,FALSE)-Z507),0)</f>
        <v>0</v>
      </c>
      <c r="M507" s="74"/>
      <c r="N507" s="74"/>
      <c r="O507" s="74"/>
      <c r="P507" s="74"/>
      <c r="Q507" s="74"/>
      <c r="R507" s="74"/>
      <c r="S507" s="75">
        <f>IF(S506="",0,MIN(IFERROR(ROUNDDOWN(S506*W497,0),0),VLOOKUP(E497,BC505:BD508,2,FALSE)))</f>
        <v>0</v>
      </c>
      <c r="T507" s="76"/>
      <c r="U507" s="76"/>
      <c r="V507" s="76"/>
      <c r="W507" s="76"/>
      <c r="X507" s="76"/>
      <c r="Y507" s="77"/>
      <c r="Z507" s="78">
        <f>IF(Z506="",0,MIN(ROUNDDOWN(Z506/2, 0),VLOOKUP(E497,BC505:BE508,3,FALSE)))</f>
        <v>0</v>
      </c>
      <c r="AA507" s="79"/>
      <c r="AB507" s="79"/>
      <c r="AC507" s="80"/>
      <c r="AE507" s="4"/>
      <c r="AF507" s="4"/>
      <c r="AG507" s="4"/>
      <c r="AH507" s="58"/>
      <c r="AZ507" s="59">
        <f>IFERROR(MAX(0, ROUNDDOWN(E506*W497, 0)), 0)</f>
        <v>0</v>
      </c>
      <c r="BC507" s="37" t="s">
        <v>57</v>
      </c>
      <c r="BD507" s="59">
        <v>3400000</v>
      </c>
      <c r="BE507" s="59"/>
    </row>
    <row r="508" spans="1:57" ht="31.5" hidden="1" customHeight="1" outlineLevel="1">
      <c r="L508" s="6" t="s">
        <v>53</v>
      </c>
      <c r="BC508" s="37" t="s">
        <v>49</v>
      </c>
      <c r="BD508" s="59">
        <v>400000</v>
      </c>
      <c r="BE508" s="59"/>
    </row>
    <row r="509" spans="1:57" ht="21" hidden="1" customHeight="1" outlineLevel="1" thickBot="1">
      <c r="L509" s="6"/>
    </row>
    <row r="510" spans="1:57" ht="31.5" hidden="1" customHeight="1" outlineLevel="1" thickBot="1">
      <c r="A510" s="4"/>
      <c r="B510" s="92" t="s">
        <v>56</v>
      </c>
      <c r="C510" s="93"/>
      <c r="D510" s="93"/>
      <c r="E510" s="94"/>
      <c r="F510" s="94"/>
      <c r="G510" s="94"/>
      <c r="H510" s="94"/>
      <c r="I510" s="94"/>
      <c r="J510" s="94"/>
      <c r="K510" s="94"/>
      <c r="L510" s="94"/>
      <c r="M510" s="94"/>
      <c r="N510" s="94"/>
      <c r="O510" s="94"/>
      <c r="P510" s="94"/>
      <c r="Q510" s="94"/>
      <c r="R510" s="95"/>
      <c r="S510" s="4"/>
      <c r="T510" s="4"/>
      <c r="U510" s="4"/>
      <c r="V510" s="60" t="s">
        <v>43</v>
      </c>
      <c r="W510" s="96" t="str">
        <f>IF(E510=AZ511,BA511,IF(E510=AZ512,BA512,IF(E510=AZ513,BA513,IF(E510=AZ514,BA514,""))))</f>
        <v/>
      </c>
      <c r="X510" s="97"/>
      <c r="Y510" s="4"/>
      <c r="Z510" s="4"/>
      <c r="AA510" s="4"/>
      <c r="AB510" s="14"/>
      <c r="AC510" s="14"/>
      <c r="AZ510" s="37"/>
      <c r="BA510" s="37" t="s">
        <v>50</v>
      </c>
      <c r="BC510" s="37"/>
      <c r="BD510" s="37" t="s">
        <v>51</v>
      </c>
    </row>
    <row r="511" spans="1:57" ht="31.5" hidden="1" customHeight="1" outlineLevel="1" thickBot="1">
      <c r="A511" s="4"/>
      <c r="B511" s="98" t="s">
        <v>74</v>
      </c>
      <c r="C511" s="99"/>
      <c r="D511" s="99"/>
      <c r="E511" s="100"/>
      <c r="F511" s="100"/>
      <c r="G511" s="100"/>
      <c r="H511" s="100"/>
      <c r="I511" s="100"/>
      <c r="J511" s="100"/>
      <c r="K511" s="100"/>
      <c r="L511" s="100"/>
      <c r="M511" s="100"/>
      <c r="N511" s="100"/>
      <c r="O511" s="100"/>
      <c r="P511" s="100"/>
      <c r="Q511" s="100"/>
      <c r="R511" s="101"/>
      <c r="S511" s="14"/>
      <c r="T511" s="14"/>
      <c r="U511" s="14"/>
      <c r="V511" s="61" t="s">
        <v>73</v>
      </c>
      <c r="W511" s="102" t="str">
        <f>IF(E510=AZ511,BD511,IF(E510=AZ512,BD512,IF(E510=AZ513,BD513,IF(E510=AZ514,BD514,""))))</f>
        <v/>
      </c>
      <c r="X511" s="103"/>
      <c r="Y511" s="14"/>
      <c r="Z511" s="14"/>
      <c r="AA511" s="14"/>
      <c r="AB511" s="14"/>
      <c r="AC511" s="14"/>
      <c r="AE511" s="104" t="s">
        <v>59</v>
      </c>
      <c r="AF511" s="105"/>
      <c r="AG511" s="106"/>
      <c r="AH511" s="62" t="str">
        <f>IF(E511="","",E511)</f>
        <v/>
      </c>
      <c r="AZ511" s="37" t="s">
        <v>64</v>
      </c>
      <c r="BA511" s="37">
        <v>476</v>
      </c>
      <c r="BC511" s="37" t="s">
        <v>64</v>
      </c>
      <c r="BD511" s="39">
        <v>0.5</v>
      </c>
    </row>
    <row r="512" spans="1:57" ht="31.5" hidden="1" customHeight="1" outlineLevel="1">
      <c r="B512" s="107" t="s">
        <v>41</v>
      </c>
      <c r="C512" s="107"/>
      <c r="D512" s="107"/>
      <c r="E512" s="90" t="s">
        <v>45</v>
      </c>
      <c r="F512" s="90"/>
      <c r="G512" s="90"/>
      <c r="H512" s="90"/>
      <c r="I512" s="90"/>
      <c r="J512" s="90"/>
      <c r="K512" s="90"/>
      <c r="L512" s="90" t="s">
        <v>52</v>
      </c>
      <c r="M512" s="90"/>
      <c r="N512" s="90"/>
      <c r="O512" s="90"/>
      <c r="P512" s="90"/>
      <c r="Q512" s="90"/>
      <c r="R512" s="90"/>
      <c r="S512" s="14"/>
      <c r="T512" s="14"/>
      <c r="U512" s="14"/>
      <c r="V512" s="14"/>
      <c r="W512" s="14"/>
      <c r="X512" s="14"/>
      <c r="Y512" s="14"/>
      <c r="Z512" s="14"/>
      <c r="AA512" s="14"/>
      <c r="AB512" s="14"/>
      <c r="AC512" s="14"/>
      <c r="AE512" s="108" t="s">
        <v>41</v>
      </c>
      <c r="AF512" s="91"/>
      <c r="AG512" s="91"/>
      <c r="AH512" s="54" t="s">
        <v>60</v>
      </c>
      <c r="AZ512" s="37" t="s">
        <v>65</v>
      </c>
      <c r="BA512" s="37">
        <v>476</v>
      </c>
      <c r="BC512" s="37" t="s">
        <v>65</v>
      </c>
      <c r="BD512" s="39">
        <v>0.5</v>
      </c>
    </row>
    <row r="513" spans="2:57" ht="31.5" hidden="1" customHeight="1" outlineLevel="1">
      <c r="B513" s="81" t="s">
        <v>75</v>
      </c>
      <c r="C513" s="81"/>
      <c r="D513" s="81"/>
      <c r="E513" s="82"/>
      <c r="F513" s="82"/>
      <c r="G513" s="82"/>
      <c r="H513" s="82"/>
      <c r="I513" s="82"/>
      <c r="J513" s="82"/>
      <c r="K513" s="82"/>
      <c r="L513" s="83" t="str">
        <f t="shared" ref="L513:L518" si="78">IF(AH513="","",ROUND(AH513/1.1,0))</f>
        <v/>
      </c>
      <c r="M513" s="83"/>
      <c r="N513" s="83"/>
      <c r="O513" s="83"/>
      <c r="P513" s="83"/>
      <c r="Q513" s="83"/>
      <c r="R513" s="83"/>
      <c r="S513" s="14"/>
      <c r="T513" s="14"/>
      <c r="U513" s="14"/>
      <c r="V513" s="14"/>
      <c r="W513" s="14"/>
      <c r="X513" s="14"/>
      <c r="Y513" s="14"/>
      <c r="Z513" s="14"/>
      <c r="AA513" s="14"/>
      <c r="AB513" s="14"/>
      <c r="AC513" s="14"/>
      <c r="AE513" s="109" t="str">
        <f>B513</f>
        <v>　令和８年　月</v>
      </c>
      <c r="AF513" s="85"/>
      <c r="AG513" s="86"/>
      <c r="AH513" s="63"/>
      <c r="AZ513" s="37" t="s">
        <v>57</v>
      </c>
      <c r="BA513" s="37">
        <v>476</v>
      </c>
      <c r="BC513" s="37" t="s">
        <v>57</v>
      </c>
      <c r="BD513" s="37" t="s">
        <v>58</v>
      </c>
    </row>
    <row r="514" spans="2:57" ht="31.5" hidden="1" customHeight="1" outlineLevel="1">
      <c r="B514" s="81" t="s">
        <v>75</v>
      </c>
      <c r="C514" s="81"/>
      <c r="D514" s="81"/>
      <c r="E514" s="82"/>
      <c r="F514" s="82"/>
      <c r="G514" s="82"/>
      <c r="H514" s="82"/>
      <c r="I514" s="82"/>
      <c r="J514" s="82"/>
      <c r="K514" s="82"/>
      <c r="L514" s="83" t="str">
        <f t="shared" si="78"/>
        <v/>
      </c>
      <c r="M514" s="83"/>
      <c r="N514" s="83"/>
      <c r="O514" s="83"/>
      <c r="P514" s="83"/>
      <c r="Q514" s="83"/>
      <c r="R514" s="83"/>
      <c r="S514" s="14"/>
      <c r="T514" s="14"/>
      <c r="U514" s="14"/>
      <c r="V514" s="14"/>
      <c r="W514" s="14"/>
      <c r="X514" s="14"/>
      <c r="Y514" s="14"/>
      <c r="Z514" s="14"/>
      <c r="AA514" s="14"/>
      <c r="AB514" s="14"/>
      <c r="AC514" s="14"/>
      <c r="AE514" s="84" t="str">
        <f t="shared" ref="AE514:AE518" si="79">B514</f>
        <v>　令和８年　月</v>
      </c>
      <c r="AF514" s="85"/>
      <c r="AG514" s="86"/>
      <c r="AH514" s="63"/>
      <c r="AZ514" s="37" t="s">
        <v>49</v>
      </c>
      <c r="BA514" s="37">
        <v>576</v>
      </c>
      <c r="BC514" s="37" t="s">
        <v>49</v>
      </c>
      <c r="BD514" s="37" t="s">
        <v>58</v>
      </c>
    </row>
    <row r="515" spans="2:57" ht="31.5" hidden="1" customHeight="1" outlineLevel="1">
      <c r="B515" s="81" t="s">
        <v>75</v>
      </c>
      <c r="C515" s="81"/>
      <c r="D515" s="81"/>
      <c r="E515" s="82"/>
      <c r="F515" s="82"/>
      <c r="G515" s="82"/>
      <c r="H515" s="82"/>
      <c r="I515" s="82"/>
      <c r="J515" s="82"/>
      <c r="K515" s="82"/>
      <c r="L515" s="83" t="str">
        <f t="shared" si="78"/>
        <v/>
      </c>
      <c r="M515" s="83"/>
      <c r="N515" s="83"/>
      <c r="O515" s="83"/>
      <c r="P515" s="83"/>
      <c r="Q515" s="83"/>
      <c r="R515" s="83"/>
      <c r="S515" s="14"/>
      <c r="T515" s="14"/>
      <c r="U515" s="14"/>
      <c r="V515" s="14"/>
      <c r="W515" s="14"/>
      <c r="X515" s="14"/>
      <c r="Y515" s="14"/>
      <c r="Z515" s="14"/>
      <c r="AA515" s="14"/>
      <c r="AB515" s="14"/>
      <c r="AC515" s="14"/>
      <c r="AE515" s="84" t="str">
        <f t="shared" si="79"/>
        <v>　令和８年　月</v>
      </c>
      <c r="AF515" s="85"/>
      <c r="AG515" s="86"/>
      <c r="AH515" s="63"/>
    </row>
    <row r="516" spans="2:57" ht="31.5" hidden="1" customHeight="1" outlineLevel="1" thickBot="1">
      <c r="B516" s="81" t="s">
        <v>75</v>
      </c>
      <c r="C516" s="81"/>
      <c r="D516" s="81"/>
      <c r="E516" s="82"/>
      <c r="F516" s="82"/>
      <c r="G516" s="82"/>
      <c r="H516" s="82"/>
      <c r="I516" s="82"/>
      <c r="J516" s="82"/>
      <c r="K516" s="82"/>
      <c r="L516" s="83" t="str">
        <f t="shared" si="78"/>
        <v/>
      </c>
      <c r="M516" s="83"/>
      <c r="N516" s="83"/>
      <c r="O516" s="83"/>
      <c r="P516" s="83"/>
      <c r="Q516" s="83"/>
      <c r="R516" s="83"/>
      <c r="S516" s="14"/>
      <c r="T516" s="14"/>
      <c r="U516" s="14"/>
      <c r="V516" s="14"/>
      <c r="W516" s="14"/>
      <c r="X516" s="14"/>
      <c r="Y516" s="14"/>
      <c r="Z516" s="14"/>
      <c r="AA516" s="14"/>
      <c r="AB516" s="14"/>
      <c r="AC516" s="14"/>
      <c r="AE516" s="84" t="str">
        <f t="shared" si="79"/>
        <v>　令和８年　月</v>
      </c>
      <c r="AF516" s="85"/>
      <c r="AG516" s="86"/>
      <c r="AH516" s="63"/>
    </row>
    <row r="517" spans="2:57" ht="31.5" hidden="1" customHeight="1" outlineLevel="1" thickBot="1">
      <c r="B517" s="81" t="s">
        <v>75</v>
      </c>
      <c r="C517" s="81"/>
      <c r="D517" s="81"/>
      <c r="E517" s="82"/>
      <c r="F517" s="82"/>
      <c r="G517" s="82"/>
      <c r="H517" s="82"/>
      <c r="I517" s="82"/>
      <c r="J517" s="82"/>
      <c r="K517" s="82"/>
      <c r="L517" s="83" t="str">
        <f t="shared" si="78"/>
        <v/>
      </c>
      <c r="M517" s="83"/>
      <c r="N517" s="83"/>
      <c r="O517" s="83"/>
      <c r="P517" s="83"/>
      <c r="Q517" s="83"/>
      <c r="R517" s="83"/>
      <c r="S517" s="87" t="s">
        <v>62</v>
      </c>
      <c r="T517" s="88"/>
      <c r="U517" s="88"/>
      <c r="V517" s="88"/>
      <c r="W517" s="88"/>
      <c r="X517" s="88"/>
      <c r="Y517" s="88"/>
      <c r="Z517" s="88"/>
      <c r="AA517" s="88"/>
      <c r="AB517" s="88"/>
      <c r="AC517" s="89"/>
      <c r="AE517" s="84" t="str">
        <f t="shared" si="79"/>
        <v>　令和８年　月</v>
      </c>
      <c r="AF517" s="85"/>
      <c r="AG517" s="86"/>
      <c r="AH517" s="63"/>
      <c r="BC517" s="37"/>
      <c r="BD517" s="37" t="s">
        <v>66</v>
      </c>
      <c r="BE517" s="37" t="s">
        <v>70</v>
      </c>
    </row>
    <row r="518" spans="2:57" ht="31.5" hidden="1" customHeight="1" outlineLevel="1">
      <c r="B518" s="81" t="s">
        <v>75</v>
      </c>
      <c r="C518" s="81"/>
      <c r="D518" s="81"/>
      <c r="E518" s="82"/>
      <c r="F518" s="82"/>
      <c r="G518" s="82"/>
      <c r="H518" s="82"/>
      <c r="I518" s="82"/>
      <c r="J518" s="82"/>
      <c r="K518" s="82"/>
      <c r="L518" s="83" t="str">
        <f t="shared" si="78"/>
        <v/>
      </c>
      <c r="M518" s="83"/>
      <c r="N518" s="83"/>
      <c r="O518" s="83"/>
      <c r="P518" s="83"/>
      <c r="Q518" s="83"/>
      <c r="R518" s="83"/>
      <c r="S518" s="90" t="s">
        <v>45</v>
      </c>
      <c r="T518" s="90"/>
      <c r="U518" s="90"/>
      <c r="V518" s="90"/>
      <c r="W518" s="90"/>
      <c r="X518" s="90"/>
      <c r="Y518" s="90"/>
      <c r="Z518" s="90" t="s">
        <v>52</v>
      </c>
      <c r="AA518" s="91"/>
      <c r="AB518" s="91"/>
      <c r="AC518" s="91"/>
      <c r="AE518" s="84" t="str">
        <f t="shared" si="79"/>
        <v>　令和８年　月</v>
      </c>
      <c r="AF518" s="85"/>
      <c r="AG518" s="86"/>
      <c r="AH518" s="63"/>
      <c r="BC518" s="37" t="s">
        <v>64</v>
      </c>
      <c r="BD518" s="59">
        <v>1400000</v>
      </c>
      <c r="BE518" s="59">
        <v>400000</v>
      </c>
    </row>
    <row r="519" spans="2:57" ht="31.5" hidden="1" customHeight="1" outlineLevel="1" thickBot="1">
      <c r="B519" s="65" t="s">
        <v>39</v>
      </c>
      <c r="C519" s="65"/>
      <c r="D519" s="65"/>
      <c r="E519" s="66">
        <f>IF(COUNT(E513:K518)&gt;0, SUM(E513:K518), 0)</f>
        <v>0</v>
      </c>
      <c r="F519" s="66"/>
      <c r="G519" s="66"/>
      <c r="H519" s="66"/>
      <c r="I519" s="66"/>
      <c r="J519" s="66"/>
      <c r="K519" s="66"/>
      <c r="L519" s="67">
        <f>IF(COUNT(L513:R518)&gt;0, SUM(L513:R518),0)</f>
        <v>0</v>
      </c>
      <c r="M519" s="67"/>
      <c r="N519" s="67"/>
      <c r="O519" s="67"/>
      <c r="P519" s="67"/>
      <c r="Q519" s="67"/>
      <c r="R519" s="68"/>
      <c r="S519" s="69"/>
      <c r="T519" s="69"/>
      <c r="U519" s="69"/>
      <c r="V519" s="69"/>
      <c r="W519" s="69"/>
      <c r="X519" s="69"/>
      <c r="Y519" s="69"/>
      <c r="Z519" s="69"/>
      <c r="AA519" s="69"/>
      <c r="AB519" s="69"/>
      <c r="AC519" s="69"/>
      <c r="AE519" s="70" t="s">
        <v>39</v>
      </c>
      <c r="AF519" s="71"/>
      <c r="AG519" s="72"/>
      <c r="AH519" s="64" t="str">
        <f>IF(COUNT(AH513:AH518)&gt;0, SUM(AH513:AH518), "")</f>
        <v/>
      </c>
      <c r="AZ519" s="37" t="s">
        <v>63</v>
      </c>
      <c r="BC519" s="37" t="s">
        <v>65</v>
      </c>
      <c r="BD519" s="59">
        <v>3700000</v>
      </c>
      <c r="BE519" s="59">
        <v>2000000</v>
      </c>
    </row>
    <row r="520" spans="2:57" ht="31.5" hidden="1" customHeight="1" outlineLevel="1" thickTop="1">
      <c r="B520" s="73" t="s">
        <v>61</v>
      </c>
      <c r="C520" s="73"/>
      <c r="D520" s="73"/>
      <c r="E520" s="74">
        <f>IFERROR(ROUNDDOWN(MIN(E519*W510,VLOOKUP(E510,BC518:BD521,2,FALSE)-S520),0),0)</f>
        <v>0</v>
      </c>
      <c r="F520" s="74"/>
      <c r="G520" s="74"/>
      <c r="H520" s="74"/>
      <c r="I520" s="74"/>
      <c r="J520" s="74"/>
      <c r="K520" s="74"/>
      <c r="L520" s="74">
        <f>IFERROR(MIN(L519/2,VLOOKUP(E510,BC518:BE521,3,FALSE)-Z520),0)</f>
        <v>0</v>
      </c>
      <c r="M520" s="74"/>
      <c r="N520" s="74"/>
      <c r="O520" s="74"/>
      <c r="P520" s="74"/>
      <c r="Q520" s="74"/>
      <c r="R520" s="74"/>
      <c r="S520" s="75">
        <f>IF(S519="",0,MIN(IFERROR(ROUNDDOWN(S519*W510,0),0),VLOOKUP(E510,BC518:BD521,2,FALSE)))</f>
        <v>0</v>
      </c>
      <c r="T520" s="76"/>
      <c r="U520" s="76"/>
      <c r="V520" s="76"/>
      <c r="W520" s="76"/>
      <c r="X520" s="76"/>
      <c r="Y520" s="77"/>
      <c r="Z520" s="78">
        <f>IF(Z519="",0,MIN(ROUNDDOWN(Z519/2, 0),VLOOKUP(E510,BC518:BE521,3,FALSE)))</f>
        <v>0</v>
      </c>
      <c r="AA520" s="79"/>
      <c r="AB520" s="79"/>
      <c r="AC520" s="80"/>
      <c r="AE520" s="4"/>
      <c r="AF520" s="4"/>
      <c r="AG520" s="4"/>
      <c r="AH520" s="58"/>
      <c r="AZ520" s="59">
        <f>IFERROR(MAX(0, ROUNDDOWN(E519*W510, 0)), 0)</f>
        <v>0</v>
      </c>
      <c r="BC520" s="37" t="s">
        <v>57</v>
      </c>
      <c r="BD520" s="59">
        <v>3400000</v>
      </c>
      <c r="BE520" s="59"/>
    </row>
    <row r="521" spans="2:57" ht="31.5" hidden="1" customHeight="1" outlineLevel="1">
      <c r="L521" s="6" t="s">
        <v>53</v>
      </c>
      <c r="BC521" s="37" t="s">
        <v>49</v>
      </c>
      <c r="BD521" s="59">
        <v>400000</v>
      </c>
      <c r="BE521" s="59"/>
    </row>
    <row r="522" spans="2:57" ht="21" customHeight="1" collapsed="1">
      <c r="L522" s="6"/>
    </row>
  </sheetData>
  <sheetProtection sheet="1" selectLockedCells="1"/>
  <mergeCells count="1961">
    <mergeCell ref="AE373:AG373"/>
    <mergeCell ref="B374:D374"/>
    <mergeCell ref="E374:K374"/>
    <mergeCell ref="L374:R374"/>
    <mergeCell ref="AE374:AG374"/>
    <mergeCell ref="B375:D375"/>
    <mergeCell ref="B367:D367"/>
    <mergeCell ref="E367:R367"/>
    <mergeCell ref="W367:X367"/>
    <mergeCell ref="W368:X368"/>
    <mergeCell ref="S374:AC374"/>
    <mergeCell ref="S375:Y375"/>
    <mergeCell ref="W16:X16"/>
    <mergeCell ref="W17:X17"/>
    <mergeCell ref="B376:D376"/>
    <mergeCell ref="E376:K376"/>
    <mergeCell ref="L376:R376"/>
    <mergeCell ref="AE376:AG376"/>
    <mergeCell ref="B373:D373"/>
    <mergeCell ref="E373:K373"/>
    <mergeCell ref="L373:R373"/>
    <mergeCell ref="B370:D370"/>
    <mergeCell ref="E370:K370"/>
    <mergeCell ref="L370:R370"/>
    <mergeCell ref="AE370:AG370"/>
    <mergeCell ref="B371:D371"/>
    <mergeCell ref="E371:K371"/>
    <mergeCell ref="L371:R371"/>
    <mergeCell ref="AE371:AG371"/>
    <mergeCell ref="B372:D372"/>
    <mergeCell ref="E372:K372"/>
    <mergeCell ref="L372:R372"/>
    <mergeCell ref="L360:R360"/>
    <mergeCell ref="AE360:AG360"/>
    <mergeCell ref="B361:D361"/>
    <mergeCell ref="E361:K361"/>
    <mergeCell ref="L361:R361"/>
    <mergeCell ref="AE361:AG361"/>
    <mergeCell ref="S362:Y362"/>
    <mergeCell ref="Z362:AC362"/>
    <mergeCell ref="S363:Y363"/>
    <mergeCell ref="Z363:AC363"/>
    <mergeCell ref="S364:Y364"/>
    <mergeCell ref="Z364:AC364"/>
    <mergeCell ref="AE372:AG372"/>
    <mergeCell ref="B368:D368"/>
    <mergeCell ref="E368:R368"/>
    <mergeCell ref="AE368:AG368"/>
    <mergeCell ref="B369:D369"/>
    <mergeCell ref="E369:K369"/>
    <mergeCell ref="L369:R369"/>
    <mergeCell ref="AE369:AG369"/>
    <mergeCell ref="B362:D362"/>
    <mergeCell ref="E362:K362"/>
    <mergeCell ref="L362:R362"/>
    <mergeCell ref="AE362:AG362"/>
    <mergeCell ref="B363:D363"/>
    <mergeCell ref="E363:K363"/>
    <mergeCell ref="L363:R363"/>
    <mergeCell ref="AE363:AG363"/>
    <mergeCell ref="B364:D364"/>
    <mergeCell ref="E364:K364"/>
    <mergeCell ref="L364:R364"/>
    <mergeCell ref="B348:D348"/>
    <mergeCell ref="E348:K348"/>
    <mergeCell ref="L348:R348"/>
    <mergeCell ref="AE348:AG348"/>
    <mergeCell ref="B349:D349"/>
    <mergeCell ref="E349:K349"/>
    <mergeCell ref="L349:R349"/>
    <mergeCell ref="AE349:AG349"/>
    <mergeCell ref="B350:D350"/>
    <mergeCell ref="E350:K350"/>
    <mergeCell ref="L350:R350"/>
    <mergeCell ref="AE350:AG350"/>
    <mergeCell ref="B343:D343"/>
    <mergeCell ref="E343:K343"/>
    <mergeCell ref="L343:R343"/>
    <mergeCell ref="AE343:AG343"/>
    <mergeCell ref="B346:D346"/>
    <mergeCell ref="AE346:AG346"/>
    <mergeCell ref="B347:D347"/>
    <mergeCell ref="E347:K347"/>
    <mergeCell ref="L347:R347"/>
    <mergeCell ref="AE347:AG347"/>
    <mergeCell ref="B345:D345"/>
    <mergeCell ref="E345:K345"/>
    <mergeCell ref="L345:R345"/>
    <mergeCell ref="AE345:AG345"/>
    <mergeCell ref="E346:K346"/>
    <mergeCell ref="L346:R346"/>
    <mergeCell ref="S348:AC348"/>
    <mergeCell ref="S349:Y349"/>
    <mergeCell ref="Z349:AC349"/>
    <mergeCell ref="S350:Y350"/>
    <mergeCell ref="B332:D332"/>
    <mergeCell ref="E332:K332"/>
    <mergeCell ref="L332:R332"/>
    <mergeCell ref="AE332:AG332"/>
    <mergeCell ref="B335:D335"/>
    <mergeCell ref="AE335:AG335"/>
    <mergeCell ref="B336:D336"/>
    <mergeCell ref="E336:K336"/>
    <mergeCell ref="L336:R336"/>
    <mergeCell ref="AE336:AG336"/>
    <mergeCell ref="B329:D329"/>
    <mergeCell ref="AE329:AG329"/>
    <mergeCell ref="B330:D330"/>
    <mergeCell ref="E330:K330"/>
    <mergeCell ref="L330:R330"/>
    <mergeCell ref="AE330:AG330"/>
    <mergeCell ref="B331:D331"/>
    <mergeCell ref="E331:K331"/>
    <mergeCell ref="L331:R331"/>
    <mergeCell ref="AE331:AG331"/>
    <mergeCell ref="E329:R329"/>
    <mergeCell ref="W329:X329"/>
    <mergeCell ref="B333:D333"/>
    <mergeCell ref="E333:K333"/>
    <mergeCell ref="L333:R333"/>
    <mergeCell ref="AE333:AG333"/>
    <mergeCell ref="B334:D334"/>
    <mergeCell ref="E334:K334"/>
    <mergeCell ref="L334:R334"/>
    <mergeCell ref="AE334:AG334"/>
    <mergeCell ref="E335:K335"/>
    <mergeCell ref="L335:R335"/>
    <mergeCell ref="B315:D315"/>
    <mergeCell ref="B316:D316"/>
    <mergeCell ref="AE316:AG316"/>
    <mergeCell ref="B317:D317"/>
    <mergeCell ref="E317:K317"/>
    <mergeCell ref="L317:R317"/>
    <mergeCell ref="AE317:AG317"/>
    <mergeCell ref="B328:D328"/>
    <mergeCell ref="B321:D321"/>
    <mergeCell ref="E321:K321"/>
    <mergeCell ref="L321:R321"/>
    <mergeCell ref="AE321:AG321"/>
    <mergeCell ref="B324:D324"/>
    <mergeCell ref="AE324:AG324"/>
    <mergeCell ref="B325:D325"/>
    <mergeCell ref="E325:K325"/>
    <mergeCell ref="L325:R325"/>
    <mergeCell ref="E324:K324"/>
    <mergeCell ref="L324:R324"/>
    <mergeCell ref="S324:Y324"/>
    <mergeCell ref="Z324:AC324"/>
    <mergeCell ref="S325:Y325"/>
    <mergeCell ref="Z325:AC325"/>
    <mergeCell ref="E328:R328"/>
    <mergeCell ref="W328:X328"/>
    <mergeCell ref="B310:D310"/>
    <mergeCell ref="E310:K310"/>
    <mergeCell ref="L310:R310"/>
    <mergeCell ref="AE310:AG310"/>
    <mergeCell ref="B307:D307"/>
    <mergeCell ref="E307:K307"/>
    <mergeCell ref="L307:R307"/>
    <mergeCell ref="AE307:AG307"/>
    <mergeCell ref="B308:D308"/>
    <mergeCell ref="E308:K308"/>
    <mergeCell ref="L308:R308"/>
    <mergeCell ref="AE308:AG308"/>
    <mergeCell ref="B309:D309"/>
    <mergeCell ref="E309:K309"/>
    <mergeCell ref="L309:R309"/>
    <mergeCell ref="AE309:AG309"/>
    <mergeCell ref="B311:D311"/>
    <mergeCell ref="E311:K311"/>
    <mergeCell ref="L311:R311"/>
    <mergeCell ref="S311:Y311"/>
    <mergeCell ref="Z311:AC311"/>
    <mergeCell ref="AE311:AG311"/>
    <mergeCell ref="S309:AC309"/>
    <mergeCell ref="S310:Y310"/>
    <mergeCell ref="Z310:AC310"/>
    <mergeCell ref="B304:D304"/>
    <mergeCell ref="E304:K304"/>
    <mergeCell ref="L304:R304"/>
    <mergeCell ref="AE304:AG304"/>
    <mergeCell ref="B305:D305"/>
    <mergeCell ref="E305:K305"/>
    <mergeCell ref="L305:R305"/>
    <mergeCell ref="AE305:AG305"/>
    <mergeCell ref="B306:D306"/>
    <mergeCell ref="E306:K306"/>
    <mergeCell ref="L306:R306"/>
    <mergeCell ref="AE306:AG306"/>
    <mergeCell ref="B299:D299"/>
    <mergeCell ref="E299:K299"/>
    <mergeCell ref="L299:R299"/>
    <mergeCell ref="B302:D302"/>
    <mergeCell ref="E302:R302"/>
    <mergeCell ref="B303:D303"/>
    <mergeCell ref="AE303:AG303"/>
    <mergeCell ref="S299:Y299"/>
    <mergeCell ref="Z299:AC299"/>
    <mergeCell ref="W302:X302"/>
    <mergeCell ref="E303:R303"/>
    <mergeCell ref="W303:X303"/>
    <mergeCell ref="B296:D296"/>
    <mergeCell ref="E296:K296"/>
    <mergeCell ref="L296:R296"/>
    <mergeCell ref="AE296:AG296"/>
    <mergeCell ref="B297:D297"/>
    <mergeCell ref="E297:K297"/>
    <mergeCell ref="L297:R297"/>
    <mergeCell ref="AE297:AG297"/>
    <mergeCell ref="B298:D298"/>
    <mergeCell ref="E298:K298"/>
    <mergeCell ref="L298:R298"/>
    <mergeCell ref="AE298:AG298"/>
    <mergeCell ref="B293:D293"/>
    <mergeCell ref="E293:K293"/>
    <mergeCell ref="L293:R293"/>
    <mergeCell ref="AE293:AG293"/>
    <mergeCell ref="B294:D294"/>
    <mergeCell ref="E294:K294"/>
    <mergeCell ref="L294:R294"/>
    <mergeCell ref="AE294:AG294"/>
    <mergeCell ref="B295:D295"/>
    <mergeCell ref="E295:K295"/>
    <mergeCell ref="L295:R295"/>
    <mergeCell ref="AE295:AG295"/>
    <mergeCell ref="S296:AC296"/>
    <mergeCell ref="S297:Y297"/>
    <mergeCell ref="Z297:AC297"/>
    <mergeCell ref="S298:Y298"/>
    <mergeCell ref="Z298:AC298"/>
    <mergeCell ref="B291:D291"/>
    <mergeCell ref="AE291:AG291"/>
    <mergeCell ref="B292:D292"/>
    <mergeCell ref="E292:K292"/>
    <mergeCell ref="L292:R292"/>
    <mergeCell ref="AE292:AG292"/>
    <mergeCell ref="B285:D285"/>
    <mergeCell ref="E285:K285"/>
    <mergeCell ref="L285:R285"/>
    <mergeCell ref="AE285:AG285"/>
    <mergeCell ref="B286:D286"/>
    <mergeCell ref="E286:K286"/>
    <mergeCell ref="L286:R286"/>
    <mergeCell ref="S285:Y285"/>
    <mergeCell ref="Z285:AC285"/>
    <mergeCell ref="S286:Y286"/>
    <mergeCell ref="Z286:AC286"/>
    <mergeCell ref="B289:D289"/>
    <mergeCell ref="E289:R289"/>
    <mergeCell ref="W289:X289"/>
    <mergeCell ref="B290:D290"/>
    <mergeCell ref="E290:R290"/>
    <mergeCell ref="E291:K291"/>
    <mergeCell ref="L291:R291"/>
    <mergeCell ref="L281:R281"/>
    <mergeCell ref="AE281:AG281"/>
    <mergeCell ref="B279:D279"/>
    <mergeCell ref="E279:K279"/>
    <mergeCell ref="L279:R279"/>
    <mergeCell ref="AE279:AG279"/>
    <mergeCell ref="E280:K280"/>
    <mergeCell ref="L280:R280"/>
    <mergeCell ref="S283:AC283"/>
    <mergeCell ref="S284:Y284"/>
    <mergeCell ref="Z284:AC284"/>
    <mergeCell ref="E277:R277"/>
    <mergeCell ref="W277:X277"/>
    <mergeCell ref="B278:D278"/>
    <mergeCell ref="E278:K278"/>
    <mergeCell ref="L278:R278"/>
    <mergeCell ref="AE278:AG278"/>
    <mergeCell ref="B269:D269"/>
    <mergeCell ref="AE269:AG269"/>
    <mergeCell ref="B270:D270"/>
    <mergeCell ref="E270:K270"/>
    <mergeCell ref="L270:R270"/>
    <mergeCell ref="AE270:AG270"/>
    <mergeCell ref="B263:D263"/>
    <mergeCell ref="B264:D264"/>
    <mergeCell ref="AE264:AG264"/>
    <mergeCell ref="B265:D265"/>
    <mergeCell ref="E265:K265"/>
    <mergeCell ref="L265:R265"/>
    <mergeCell ref="AE265:AG265"/>
    <mergeCell ref="E263:R263"/>
    <mergeCell ref="W263:X263"/>
    <mergeCell ref="E264:R264"/>
    <mergeCell ref="W264:X264"/>
    <mergeCell ref="B267:D267"/>
    <mergeCell ref="E267:K267"/>
    <mergeCell ref="L267:R267"/>
    <mergeCell ref="AE267:AG267"/>
    <mergeCell ref="B268:D268"/>
    <mergeCell ref="Z259:AC259"/>
    <mergeCell ref="S260:Y260"/>
    <mergeCell ref="Z260:AC260"/>
    <mergeCell ref="B256:D256"/>
    <mergeCell ref="E256:K256"/>
    <mergeCell ref="L256:R256"/>
    <mergeCell ref="AE256:AG256"/>
    <mergeCell ref="B257:D257"/>
    <mergeCell ref="E257:K257"/>
    <mergeCell ref="L257:R257"/>
    <mergeCell ref="S257:AC257"/>
    <mergeCell ref="AE257:AG257"/>
    <mergeCell ref="E258:K258"/>
    <mergeCell ref="L258:R258"/>
    <mergeCell ref="S258:Y258"/>
    <mergeCell ref="Z258:AC258"/>
    <mergeCell ref="B266:D266"/>
    <mergeCell ref="E266:K266"/>
    <mergeCell ref="L266:R266"/>
    <mergeCell ref="AE266:AG266"/>
    <mergeCell ref="AE245:AG245"/>
    <mergeCell ref="B246:D246"/>
    <mergeCell ref="E246:K246"/>
    <mergeCell ref="L246:R246"/>
    <mergeCell ref="S246:Y246"/>
    <mergeCell ref="Z246:AC246"/>
    <mergeCell ref="AE246:AG246"/>
    <mergeCell ref="E247:K247"/>
    <mergeCell ref="L247:R247"/>
    <mergeCell ref="B252:D252"/>
    <mergeCell ref="E252:K252"/>
    <mergeCell ref="L252:R252"/>
    <mergeCell ref="AE252:AG252"/>
    <mergeCell ref="B253:D253"/>
    <mergeCell ref="E253:K253"/>
    <mergeCell ref="L253:R253"/>
    <mergeCell ref="AE253:AG253"/>
    <mergeCell ref="B250:D250"/>
    <mergeCell ref="B251:D251"/>
    <mergeCell ref="AE251:AG251"/>
    <mergeCell ref="S247:Y247"/>
    <mergeCell ref="Z247:AC247"/>
    <mergeCell ref="E250:R250"/>
    <mergeCell ref="W250:X250"/>
    <mergeCell ref="E251:R251"/>
    <mergeCell ref="W251:X251"/>
    <mergeCell ref="B247:D247"/>
    <mergeCell ref="AE238:AG238"/>
    <mergeCell ref="B239:D239"/>
    <mergeCell ref="E239:K239"/>
    <mergeCell ref="L239:R239"/>
    <mergeCell ref="AE239:AG239"/>
    <mergeCell ref="B240:D240"/>
    <mergeCell ref="E240:K240"/>
    <mergeCell ref="L240:R240"/>
    <mergeCell ref="AE240:AG240"/>
    <mergeCell ref="B233:D233"/>
    <mergeCell ref="E233:K233"/>
    <mergeCell ref="L233:R233"/>
    <mergeCell ref="AE233:AG233"/>
    <mergeCell ref="B237:D237"/>
    <mergeCell ref="B244:D244"/>
    <mergeCell ref="E244:K244"/>
    <mergeCell ref="L244:R244"/>
    <mergeCell ref="AE244:AG244"/>
    <mergeCell ref="B241:D241"/>
    <mergeCell ref="E241:K241"/>
    <mergeCell ref="L241:R241"/>
    <mergeCell ref="AE241:AG241"/>
    <mergeCell ref="B242:D242"/>
    <mergeCell ref="E242:K242"/>
    <mergeCell ref="L242:R242"/>
    <mergeCell ref="AE242:AG242"/>
    <mergeCell ref="B243:D243"/>
    <mergeCell ref="E243:K243"/>
    <mergeCell ref="L243:R243"/>
    <mergeCell ref="AE243:AG243"/>
    <mergeCell ref="S233:Y233"/>
    <mergeCell ref="Z233:AC233"/>
    <mergeCell ref="AE230:AG230"/>
    <mergeCell ref="B231:D231"/>
    <mergeCell ref="E231:K231"/>
    <mergeCell ref="L231:R231"/>
    <mergeCell ref="AE231:AG231"/>
    <mergeCell ref="B232:D232"/>
    <mergeCell ref="E232:K232"/>
    <mergeCell ref="L232:R232"/>
    <mergeCell ref="AE232:AG232"/>
    <mergeCell ref="B227:D227"/>
    <mergeCell ref="E227:K227"/>
    <mergeCell ref="L227:R227"/>
    <mergeCell ref="AE227:AG227"/>
    <mergeCell ref="B228:D228"/>
    <mergeCell ref="E228:K228"/>
    <mergeCell ref="L228:R228"/>
    <mergeCell ref="AE228:AG228"/>
    <mergeCell ref="B229:D229"/>
    <mergeCell ref="E229:K229"/>
    <mergeCell ref="L229:R229"/>
    <mergeCell ref="AE229:AG229"/>
    <mergeCell ref="S231:AC231"/>
    <mergeCell ref="S232:Y232"/>
    <mergeCell ref="Z232:AC232"/>
    <mergeCell ref="AE225:AG225"/>
    <mergeCell ref="B226:D226"/>
    <mergeCell ref="E226:K226"/>
    <mergeCell ref="L226:R226"/>
    <mergeCell ref="AE226:AG226"/>
    <mergeCell ref="B219:D219"/>
    <mergeCell ref="E219:K219"/>
    <mergeCell ref="L219:R219"/>
    <mergeCell ref="AE219:AG219"/>
    <mergeCell ref="B220:D220"/>
    <mergeCell ref="E220:K220"/>
    <mergeCell ref="L220:R220"/>
    <mergeCell ref="AE220:AG220"/>
    <mergeCell ref="B221:D221"/>
    <mergeCell ref="E221:K221"/>
    <mergeCell ref="L221:R221"/>
    <mergeCell ref="S219:Y219"/>
    <mergeCell ref="Z219:AC219"/>
    <mergeCell ref="S220:Y220"/>
    <mergeCell ref="Z220:AC220"/>
    <mergeCell ref="S221:Y221"/>
    <mergeCell ref="Z221:AC221"/>
    <mergeCell ref="B224:D224"/>
    <mergeCell ref="E224:R224"/>
    <mergeCell ref="W224:X224"/>
    <mergeCell ref="W225:X225"/>
    <mergeCell ref="B216:D216"/>
    <mergeCell ref="E216:K216"/>
    <mergeCell ref="L216:R216"/>
    <mergeCell ref="AE216:AG216"/>
    <mergeCell ref="B217:D217"/>
    <mergeCell ref="E217:K217"/>
    <mergeCell ref="L217:R217"/>
    <mergeCell ref="AE217:AG217"/>
    <mergeCell ref="B218:D218"/>
    <mergeCell ref="E218:K218"/>
    <mergeCell ref="L218:R218"/>
    <mergeCell ref="AE218:AG218"/>
    <mergeCell ref="B211:D211"/>
    <mergeCell ref="B214:D214"/>
    <mergeCell ref="AE214:AG214"/>
    <mergeCell ref="B215:D215"/>
    <mergeCell ref="E215:K215"/>
    <mergeCell ref="L215:R215"/>
    <mergeCell ref="AE215:AG215"/>
    <mergeCell ref="B213:D213"/>
    <mergeCell ref="E213:K213"/>
    <mergeCell ref="L213:R213"/>
    <mergeCell ref="AE213:AG213"/>
    <mergeCell ref="E214:K214"/>
    <mergeCell ref="L214:R214"/>
    <mergeCell ref="S218:AC218"/>
    <mergeCell ref="B200:D200"/>
    <mergeCell ref="E200:K200"/>
    <mergeCell ref="L200:R200"/>
    <mergeCell ref="AE200:AG200"/>
    <mergeCell ref="B203:D203"/>
    <mergeCell ref="AE203:AG203"/>
    <mergeCell ref="B204:D204"/>
    <mergeCell ref="E204:K204"/>
    <mergeCell ref="L204:R204"/>
    <mergeCell ref="AE204:AG204"/>
    <mergeCell ref="B198:D198"/>
    <mergeCell ref="B199:D199"/>
    <mergeCell ref="AE199:AG199"/>
    <mergeCell ref="E198:R198"/>
    <mergeCell ref="W198:X198"/>
    <mergeCell ref="E199:R199"/>
    <mergeCell ref="W199:X199"/>
    <mergeCell ref="B201:D201"/>
    <mergeCell ref="E201:K201"/>
    <mergeCell ref="L201:R201"/>
    <mergeCell ref="AE201:AG201"/>
    <mergeCell ref="B202:D202"/>
    <mergeCell ref="E202:K202"/>
    <mergeCell ref="L202:R202"/>
    <mergeCell ref="AE202:AG202"/>
    <mergeCell ref="E203:K203"/>
    <mergeCell ref="L203:R203"/>
    <mergeCell ref="B194:D194"/>
    <mergeCell ref="E194:K194"/>
    <mergeCell ref="L194:R194"/>
    <mergeCell ref="AE194:AG194"/>
    <mergeCell ref="B195:D195"/>
    <mergeCell ref="E195:K195"/>
    <mergeCell ref="L195:R195"/>
    <mergeCell ref="B189:D189"/>
    <mergeCell ref="E189:K189"/>
    <mergeCell ref="L189:R189"/>
    <mergeCell ref="AE189:AG189"/>
    <mergeCell ref="B192:D192"/>
    <mergeCell ref="AE192:AG192"/>
    <mergeCell ref="B193:D193"/>
    <mergeCell ref="E193:K193"/>
    <mergeCell ref="L193:R193"/>
    <mergeCell ref="AE193:AG193"/>
    <mergeCell ref="E192:K192"/>
    <mergeCell ref="L192:R192"/>
    <mergeCell ref="S192:AC192"/>
    <mergeCell ref="S193:Y193"/>
    <mergeCell ref="Z193:AC193"/>
    <mergeCell ref="S194:Y194"/>
    <mergeCell ref="Z194:AC194"/>
    <mergeCell ref="S195:Y195"/>
    <mergeCell ref="Z195:AC195"/>
    <mergeCell ref="B191:D191"/>
    <mergeCell ref="E191:K191"/>
    <mergeCell ref="L191:R191"/>
    <mergeCell ref="AE191:AG191"/>
    <mergeCell ref="B178:D178"/>
    <mergeCell ref="E178:K178"/>
    <mergeCell ref="L178:R178"/>
    <mergeCell ref="AE178:AG178"/>
    <mergeCell ref="B181:D181"/>
    <mergeCell ref="AE181:AG181"/>
    <mergeCell ref="B182:D182"/>
    <mergeCell ref="E182:K182"/>
    <mergeCell ref="L182:R182"/>
    <mergeCell ref="B175:D175"/>
    <mergeCell ref="E175:K175"/>
    <mergeCell ref="L175:R175"/>
    <mergeCell ref="AE175:AG175"/>
    <mergeCell ref="B176:D176"/>
    <mergeCell ref="E176:K176"/>
    <mergeCell ref="L176:R176"/>
    <mergeCell ref="AE176:AG176"/>
    <mergeCell ref="B177:D177"/>
    <mergeCell ref="E177:K177"/>
    <mergeCell ref="L177:R177"/>
    <mergeCell ref="AE177:AG177"/>
    <mergeCell ref="B179:D179"/>
    <mergeCell ref="E179:K179"/>
    <mergeCell ref="L179:R179"/>
    <mergeCell ref="S179:AC179"/>
    <mergeCell ref="AE179:AG179"/>
    <mergeCell ref="B180:D180"/>
    <mergeCell ref="E180:K180"/>
    <mergeCell ref="L180:R180"/>
    <mergeCell ref="S180:Y180"/>
    <mergeCell ref="Z180:AC180"/>
    <mergeCell ref="AE180:AG180"/>
    <mergeCell ref="AE161:AG161"/>
    <mergeCell ref="B162:D162"/>
    <mergeCell ref="E162:K162"/>
    <mergeCell ref="L162:R162"/>
    <mergeCell ref="AE162:AG162"/>
    <mergeCell ref="B163:D163"/>
    <mergeCell ref="E163:K163"/>
    <mergeCell ref="L163:R163"/>
    <mergeCell ref="AE163:AG163"/>
    <mergeCell ref="B172:D172"/>
    <mergeCell ref="B173:D173"/>
    <mergeCell ref="AE173:AG173"/>
    <mergeCell ref="B174:D174"/>
    <mergeCell ref="E174:K174"/>
    <mergeCell ref="L174:R174"/>
    <mergeCell ref="AE174:AG174"/>
    <mergeCell ref="B167:D167"/>
    <mergeCell ref="E167:K167"/>
    <mergeCell ref="L167:R167"/>
    <mergeCell ref="AE167:AG167"/>
    <mergeCell ref="E173:R173"/>
    <mergeCell ref="W173:X173"/>
    <mergeCell ref="S166:AC166"/>
    <mergeCell ref="S167:Y167"/>
    <mergeCell ref="Z167:AC167"/>
    <mergeCell ref="B168:D168"/>
    <mergeCell ref="E168:K168"/>
    <mergeCell ref="L168:R168"/>
    <mergeCell ref="S168:Y168"/>
    <mergeCell ref="Z168:AC168"/>
    <mergeCell ref="AE168:AG168"/>
    <mergeCell ref="B169:D169"/>
    <mergeCell ref="B159:D159"/>
    <mergeCell ref="E159:R159"/>
    <mergeCell ref="B160:D160"/>
    <mergeCell ref="AE160:AG160"/>
    <mergeCell ref="B153:D153"/>
    <mergeCell ref="E153:K153"/>
    <mergeCell ref="L153:R153"/>
    <mergeCell ref="AE153:AG153"/>
    <mergeCell ref="B154:D154"/>
    <mergeCell ref="E154:K154"/>
    <mergeCell ref="L154:R154"/>
    <mergeCell ref="AE154:AG154"/>
    <mergeCell ref="B155:D155"/>
    <mergeCell ref="E155:K155"/>
    <mergeCell ref="L155:R155"/>
    <mergeCell ref="AE155:AG155"/>
    <mergeCell ref="S153:AC153"/>
    <mergeCell ref="S154:Y154"/>
    <mergeCell ref="Z154:AC154"/>
    <mergeCell ref="S155:Y155"/>
    <mergeCell ref="Z155:AC155"/>
    <mergeCell ref="S156:Y156"/>
    <mergeCell ref="Z156:AC156"/>
    <mergeCell ref="W159:X159"/>
    <mergeCell ref="E160:R160"/>
    <mergeCell ref="W160:X160"/>
    <mergeCell ref="B151:D151"/>
    <mergeCell ref="E151:K151"/>
    <mergeCell ref="L151:R151"/>
    <mergeCell ref="AE151:AG151"/>
    <mergeCell ref="B152:D152"/>
    <mergeCell ref="E152:K152"/>
    <mergeCell ref="L152:R152"/>
    <mergeCell ref="AE152:AG152"/>
    <mergeCell ref="B148:D148"/>
    <mergeCell ref="AE148:AG148"/>
    <mergeCell ref="B149:D149"/>
    <mergeCell ref="E149:K149"/>
    <mergeCell ref="L149:R149"/>
    <mergeCell ref="AE149:AG149"/>
    <mergeCell ref="E148:K148"/>
    <mergeCell ref="L148:R148"/>
    <mergeCell ref="B156:D156"/>
    <mergeCell ref="E156:K156"/>
    <mergeCell ref="L156:R156"/>
    <mergeCell ref="Z143:AC143"/>
    <mergeCell ref="B150:D150"/>
    <mergeCell ref="E150:K150"/>
    <mergeCell ref="L150:R150"/>
    <mergeCell ref="AE150:AG150"/>
    <mergeCell ref="B146:D146"/>
    <mergeCell ref="E146:R146"/>
    <mergeCell ref="W146:X146"/>
    <mergeCell ref="B147:D147"/>
    <mergeCell ref="E147:R147"/>
    <mergeCell ref="W147:X147"/>
    <mergeCell ref="AE147:AG147"/>
    <mergeCell ref="B143:D143"/>
    <mergeCell ref="E143:K143"/>
    <mergeCell ref="L143:R143"/>
    <mergeCell ref="S142:Y142"/>
    <mergeCell ref="Z142:AC142"/>
    <mergeCell ref="B142:D142"/>
    <mergeCell ref="E142:K142"/>
    <mergeCell ref="L142:R142"/>
    <mergeCell ref="AE142:AG142"/>
    <mergeCell ref="AE108:AG108"/>
    <mergeCell ref="AE109:AG109"/>
    <mergeCell ref="AE110:AG110"/>
    <mergeCell ref="AE95:AG95"/>
    <mergeCell ref="AE96:AG96"/>
    <mergeCell ref="AE97:AG97"/>
    <mergeCell ref="AE98:AG98"/>
    <mergeCell ref="AE99:AG99"/>
    <mergeCell ref="AE86:AG86"/>
    <mergeCell ref="AE87:AG87"/>
    <mergeCell ref="AE88:AG88"/>
    <mergeCell ref="AE89:AG89"/>
    <mergeCell ref="AE134:AG134"/>
    <mergeCell ref="B137:D137"/>
    <mergeCell ref="AE137:AG137"/>
    <mergeCell ref="B138:D138"/>
    <mergeCell ref="E138:K138"/>
    <mergeCell ref="L138:R138"/>
    <mergeCell ref="AE138:AG138"/>
    <mergeCell ref="AE90:AG90"/>
    <mergeCell ref="AE100:AG100"/>
    <mergeCell ref="AE101:AG101"/>
    <mergeCell ref="AE111:AG111"/>
    <mergeCell ref="AE112:AG112"/>
    <mergeCell ref="AE122:AG122"/>
    <mergeCell ref="AE123:AG123"/>
    <mergeCell ref="AE126:AG126"/>
    <mergeCell ref="AE127:AG127"/>
    <mergeCell ref="AE128:AG128"/>
    <mergeCell ref="AE129:AG129"/>
    <mergeCell ref="AE115:AG115"/>
    <mergeCell ref="AE116:AG116"/>
    <mergeCell ref="AE75:AG75"/>
    <mergeCell ref="AE76:AG76"/>
    <mergeCell ref="AE77:AG77"/>
    <mergeCell ref="AE82:AG82"/>
    <mergeCell ref="AE83:AG83"/>
    <mergeCell ref="AE84:AG84"/>
    <mergeCell ref="AE85:AG85"/>
    <mergeCell ref="AE64:AG64"/>
    <mergeCell ref="AE71:AG71"/>
    <mergeCell ref="AE72:AG72"/>
    <mergeCell ref="AE73:AG73"/>
    <mergeCell ref="AE74:AG74"/>
    <mergeCell ref="AE56:AG56"/>
    <mergeCell ref="AE60:AG60"/>
    <mergeCell ref="AE61:AG61"/>
    <mergeCell ref="AE62:AG62"/>
    <mergeCell ref="AE63:AG63"/>
    <mergeCell ref="AE57:AG57"/>
    <mergeCell ref="AE4:AG4"/>
    <mergeCell ref="AE20:AG20"/>
    <mergeCell ref="AE21:AG21"/>
    <mergeCell ref="AE22:AG22"/>
    <mergeCell ref="AE23:AG23"/>
    <mergeCell ref="AE24:AG24"/>
    <mergeCell ref="AE30:AG30"/>
    <mergeCell ref="AE25:AG25"/>
    <mergeCell ref="AE5:AG5"/>
    <mergeCell ref="AE6:AG6"/>
    <mergeCell ref="AE7:AG7"/>
    <mergeCell ref="AE8:AG8"/>
    <mergeCell ref="AE9:AG9"/>
    <mergeCell ref="AE10:AG10"/>
    <mergeCell ref="AE11:AG11"/>
    <mergeCell ref="AE12:AG12"/>
    <mergeCell ref="AE45:AG45"/>
    <mergeCell ref="AE43:AG43"/>
    <mergeCell ref="AE44:AG44"/>
    <mergeCell ref="AE31:AG31"/>
    <mergeCell ref="AE32:AG32"/>
    <mergeCell ref="AE33:AG33"/>
    <mergeCell ref="AE34:AG34"/>
    <mergeCell ref="AE35:AG35"/>
    <mergeCell ref="AE38:AG38"/>
    <mergeCell ref="AE36:AG36"/>
    <mergeCell ref="E109:K109"/>
    <mergeCell ref="L109:R109"/>
    <mergeCell ref="B110:D110"/>
    <mergeCell ref="E110:K110"/>
    <mergeCell ref="L110:R110"/>
    <mergeCell ref="L128:R128"/>
    <mergeCell ref="B120:D120"/>
    <mergeCell ref="B121:D121"/>
    <mergeCell ref="B122:D122"/>
    <mergeCell ref="E122:K122"/>
    <mergeCell ref="L122:R122"/>
    <mergeCell ref="B117:D117"/>
    <mergeCell ref="E117:K117"/>
    <mergeCell ref="L117:R117"/>
    <mergeCell ref="B126:D126"/>
    <mergeCell ref="E126:K126"/>
    <mergeCell ref="L126:R126"/>
    <mergeCell ref="B127:D127"/>
    <mergeCell ref="E127:K127"/>
    <mergeCell ref="L127:R127"/>
    <mergeCell ref="E83:K83"/>
    <mergeCell ref="L83:R83"/>
    <mergeCell ref="B96:D96"/>
    <mergeCell ref="E96:K96"/>
    <mergeCell ref="L96:R96"/>
    <mergeCell ref="B97:D97"/>
    <mergeCell ref="E97:K97"/>
    <mergeCell ref="L97:R97"/>
    <mergeCell ref="B98:D98"/>
    <mergeCell ref="E98:K98"/>
    <mergeCell ref="L98:R98"/>
    <mergeCell ref="B90:D90"/>
    <mergeCell ref="E90:K90"/>
    <mergeCell ref="L90:R90"/>
    <mergeCell ref="B94:D94"/>
    <mergeCell ref="B95:D95"/>
    <mergeCell ref="E94:R94"/>
    <mergeCell ref="L78:R78"/>
    <mergeCell ref="B73:D73"/>
    <mergeCell ref="E73:K73"/>
    <mergeCell ref="L73:R73"/>
    <mergeCell ref="B74:D74"/>
    <mergeCell ref="E74:K74"/>
    <mergeCell ref="L74:R74"/>
    <mergeCell ref="B75:D75"/>
    <mergeCell ref="E75:K75"/>
    <mergeCell ref="L75:R75"/>
    <mergeCell ref="B88:D88"/>
    <mergeCell ref="E88:K88"/>
    <mergeCell ref="L88:R88"/>
    <mergeCell ref="B89:D89"/>
    <mergeCell ref="E89:K89"/>
    <mergeCell ref="L89:R89"/>
    <mergeCell ref="B57:D57"/>
    <mergeCell ref="E57:K57"/>
    <mergeCell ref="L57:R57"/>
    <mergeCell ref="B68:D68"/>
    <mergeCell ref="E82:R82"/>
    <mergeCell ref="B85:D85"/>
    <mergeCell ref="E85:K85"/>
    <mergeCell ref="L85:R85"/>
    <mergeCell ref="B86:D86"/>
    <mergeCell ref="E86:K86"/>
    <mergeCell ref="L86:R86"/>
    <mergeCell ref="B87:D87"/>
    <mergeCell ref="E87:K87"/>
    <mergeCell ref="L87:R87"/>
    <mergeCell ref="B82:D82"/>
    <mergeCell ref="B83:D83"/>
    <mergeCell ref="B72:D72"/>
    <mergeCell ref="E72:K72"/>
    <mergeCell ref="L72:R72"/>
    <mergeCell ref="B64:D64"/>
    <mergeCell ref="E64:K64"/>
    <mergeCell ref="L64:R64"/>
    <mergeCell ref="B65:D65"/>
    <mergeCell ref="E65:K65"/>
    <mergeCell ref="L65:R65"/>
    <mergeCell ref="B61:D61"/>
    <mergeCell ref="E61:K61"/>
    <mergeCell ref="L61:R61"/>
    <mergeCell ref="B62:D62"/>
    <mergeCell ref="E62:K62"/>
    <mergeCell ref="L62:R62"/>
    <mergeCell ref="B63:D63"/>
    <mergeCell ref="E63:K63"/>
    <mergeCell ref="L63:R63"/>
    <mergeCell ref="A2:AA2"/>
    <mergeCell ref="B4:D4"/>
    <mergeCell ref="E4:R4"/>
    <mergeCell ref="B3:D3"/>
    <mergeCell ref="E3:R3"/>
    <mergeCell ref="W3:X3"/>
    <mergeCell ref="W4:X4"/>
    <mergeCell ref="E5:K5"/>
    <mergeCell ref="L5:R5"/>
    <mergeCell ref="B6:D6"/>
    <mergeCell ref="E6:K6"/>
    <mergeCell ref="L6:R6"/>
    <mergeCell ref="B7:D7"/>
    <mergeCell ref="E7:K7"/>
    <mergeCell ref="L7:R7"/>
    <mergeCell ref="B8:D8"/>
    <mergeCell ref="E8:K8"/>
    <mergeCell ref="L8:R8"/>
    <mergeCell ref="B5:D5"/>
    <mergeCell ref="W29:X29"/>
    <mergeCell ref="B9:D9"/>
    <mergeCell ref="E9:K9"/>
    <mergeCell ref="L9:R9"/>
    <mergeCell ref="B10:D10"/>
    <mergeCell ref="E10:K10"/>
    <mergeCell ref="L10:R10"/>
    <mergeCell ref="B18:D18"/>
    <mergeCell ref="E18:K18"/>
    <mergeCell ref="L18:R18"/>
    <mergeCell ref="B19:D19"/>
    <mergeCell ref="E19:K19"/>
    <mergeCell ref="L19:R19"/>
    <mergeCell ref="B24:D24"/>
    <mergeCell ref="E24:K24"/>
    <mergeCell ref="L24:R24"/>
    <mergeCell ref="B20:D20"/>
    <mergeCell ref="E20:K20"/>
    <mergeCell ref="L20:R20"/>
    <mergeCell ref="E22:K22"/>
    <mergeCell ref="L22:R22"/>
    <mergeCell ref="B23:D23"/>
    <mergeCell ref="E23:K23"/>
    <mergeCell ref="L23:R23"/>
    <mergeCell ref="S11:Y11"/>
    <mergeCell ref="S10:AC10"/>
    <mergeCell ref="S12:Y12"/>
    <mergeCell ref="Z12:AC12"/>
    <mergeCell ref="B13:D13"/>
    <mergeCell ref="E13:K13"/>
    <mergeCell ref="L13:R13"/>
    <mergeCell ref="S13:Y13"/>
    <mergeCell ref="B17:D17"/>
    <mergeCell ref="B11:D11"/>
    <mergeCell ref="E11:K11"/>
    <mergeCell ref="L11:R11"/>
    <mergeCell ref="B12:D12"/>
    <mergeCell ref="E12:K12"/>
    <mergeCell ref="L12:R12"/>
    <mergeCell ref="B16:D16"/>
    <mergeCell ref="E16:R16"/>
    <mergeCell ref="AE17:AG17"/>
    <mergeCell ref="AE18:AG18"/>
    <mergeCell ref="AE19:AG19"/>
    <mergeCell ref="S25:Y25"/>
    <mergeCell ref="Z25:AC25"/>
    <mergeCell ref="B26:D26"/>
    <mergeCell ref="E26:K26"/>
    <mergeCell ref="L26:R26"/>
    <mergeCell ref="S26:Y26"/>
    <mergeCell ref="Z26:AC26"/>
    <mergeCell ref="Z11:AC11"/>
    <mergeCell ref="Z13:AC13"/>
    <mergeCell ref="E17:R17"/>
    <mergeCell ref="S23:AC23"/>
    <mergeCell ref="S24:Y24"/>
    <mergeCell ref="Z24:AC24"/>
    <mergeCell ref="B25:D25"/>
    <mergeCell ref="E25:K25"/>
    <mergeCell ref="L25:R25"/>
    <mergeCell ref="E36:K36"/>
    <mergeCell ref="L36:R36"/>
    <mergeCell ref="B35:D35"/>
    <mergeCell ref="E35:K35"/>
    <mergeCell ref="L35:R35"/>
    <mergeCell ref="B32:D32"/>
    <mergeCell ref="E32:K32"/>
    <mergeCell ref="L32:R32"/>
    <mergeCell ref="B33:D33"/>
    <mergeCell ref="E33:K33"/>
    <mergeCell ref="L33:R33"/>
    <mergeCell ref="B31:D31"/>
    <mergeCell ref="E31:K31"/>
    <mergeCell ref="L31:R31"/>
    <mergeCell ref="E21:K21"/>
    <mergeCell ref="L21:R21"/>
    <mergeCell ref="B22:D22"/>
    <mergeCell ref="B30:D30"/>
    <mergeCell ref="B34:D34"/>
    <mergeCell ref="E34:K34"/>
    <mergeCell ref="L34:R34"/>
    <mergeCell ref="B29:D29"/>
    <mergeCell ref="B21:D21"/>
    <mergeCell ref="E29:R29"/>
    <mergeCell ref="B37:D37"/>
    <mergeCell ref="E37:K37"/>
    <mergeCell ref="L37:R37"/>
    <mergeCell ref="S37:Y37"/>
    <mergeCell ref="Z37:AC37"/>
    <mergeCell ref="AE37:AG37"/>
    <mergeCell ref="E38:K38"/>
    <mergeCell ref="L38:R38"/>
    <mergeCell ref="S38:Y38"/>
    <mergeCell ref="Z38:AC38"/>
    <mergeCell ref="E30:R30"/>
    <mergeCell ref="W30:X30"/>
    <mergeCell ref="S36:AC36"/>
    <mergeCell ref="S39:Y39"/>
    <mergeCell ref="Z39:AC39"/>
    <mergeCell ref="B45:D45"/>
    <mergeCell ref="E45:K45"/>
    <mergeCell ref="L45:R45"/>
    <mergeCell ref="B43:D43"/>
    <mergeCell ref="B44:D44"/>
    <mergeCell ref="E44:K44"/>
    <mergeCell ref="L44:R44"/>
    <mergeCell ref="B42:D42"/>
    <mergeCell ref="B39:D39"/>
    <mergeCell ref="E39:K39"/>
    <mergeCell ref="L39:R39"/>
    <mergeCell ref="B38:D38"/>
    <mergeCell ref="E42:R42"/>
    <mergeCell ref="W42:X42"/>
    <mergeCell ref="E43:R43"/>
    <mergeCell ref="W43:X43"/>
    <mergeCell ref="B36:D36"/>
    <mergeCell ref="B47:D47"/>
    <mergeCell ref="E47:K47"/>
    <mergeCell ref="L47:R47"/>
    <mergeCell ref="AE47:AG47"/>
    <mergeCell ref="B48:D48"/>
    <mergeCell ref="E48:K48"/>
    <mergeCell ref="L48:R48"/>
    <mergeCell ref="AE48:AG48"/>
    <mergeCell ref="E49:K49"/>
    <mergeCell ref="L49:R49"/>
    <mergeCell ref="S49:AC49"/>
    <mergeCell ref="S50:Y50"/>
    <mergeCell ref="Z50:AC50"/>
    <mergeCell ref="S51:Y51"/>
    <mergeCell ref="Z51:AC51"/>
    <mergeCell ref="B46:D46"/>
    <mergeCell ref="E46:K46"/>
    <mergeCell ref="L46:R46"/>
    <mergeCell ref="B49:D49"/>
    <mergeCell ref="B50:D50"/>
    <mergeCell ref="E50:K50"/>
    <mergeCell ref="L50:R50"/>
    <mergeCell ref="B51:D51"/>
    <mergeCell ref="E51:K51"/>
    <mergeCell ref="L51:R51"/>
    <mergeCell ref="AE46:AG46"/>
    <mergeCell ref="AE49:AG49"/>
    <mergeCell ref="AE50:AG50"/>
    <mergeCell ref="AE51:AG51"/>
    <mergeCell ref="S52:Y52"/>
    <mergeCell ref="Z52:AC52"/>
    <mergeCell ref="E55:R55"/>
    <mergeCell ref="W55:X55"/>
    <mergeCell ref="E56:R56"/>
    <mergeCell ref="W56:X56"/>
    <mergeCell ref="B58:D58"/>
    <mergeCell ref="E58:K58"/>
    <mergeCell ref="L58:R58"/>
    <mergeCell ref="AE58:AG58"/>
    <mergeCell ref="B59:D59"/>
    <mergeCell ref="E59:K59"/>
    <mergeCell ref="L59:R59"/>
    <mergeCell ref="AE59:AG59"/>
    <mergeCell ref="E60:K60"/>
    <mergeCell ref="L60:R60"/>
    <mergeCell ref="S62:AC62"/>
    <mergeCell ref="B55:D55"/>
    <mergeCell ref="B56:D56"/>
    <mergeCell ref="B60:D60"/>
    <mergeCell ref="B52:D52"/>
    <mergeCell ref="E52:K52"/>
    <mergeCell ref="L52:R52"/>
    <mergeCell ref="S63:Y63"/>
    <mergeCell ref="Z63:AC63"/>
    <mergeCell ref="S64:Y64"/>
    <mergeCell ref="Z64:AC64"/>
    <mergeCell ref="S65:Y65"/>
    <mergeCell ref="Z65:AC65"/>
    <mergeCell ref="E68:R68"/>
    <mergeCell ref="W68:X68"/>
    <mergeCell ref="B69:D69"/>
    <mergeCell ref="E69:R69"/>
    <mergeCell ref="W69:X69"/>
    <mergeCell ref="AE69:AG69"/>
    <mergeCell ref="B70:D70"/>
    <mergeCell ref="E70:K70"/>
    <mergeCell ref="L70:R70"/>
    <mergeCell ref="AE70:AG70"/>
    <mergeCell ref="E71:K71"/>
    <mergeCell ref="L71:R71"/>
    <mergeCell ref="B71:D71"/>
    <mergeCell ref="S75:AC75"/>
    <mergeCell ref="S76:Y76"/>
    <mergeCell ref="Z76:AC76"/>
    <mergeCell ref="S77:Y77"/>
    <mergeCell ref="Z77:AC77"/>
    <mergeCell ref="S78:Y78"/>
    <mergeCell ref="Z78:AC78"/>
    <mergeCell ref="B81:D81"/>
    <mergeCell ref="E81:R81"/>
    <mergeCell ref="W81:X81"/>
    <mergeCell ref="W82:X82"/>
    <mergeCell ref="S88:AC88"/>
    <mergeCell ref="S89:Y89"/>
    <mergeCell ref="Z89:AC89"/>
    <mergeCell ref="S90:Y90"/>
    <mergeCell ref="Z90:AC90"/>
    <mergeCell ref="B91:D91"/>
    <mergeCell ref="E91:K91"/>
    <mergeCell ref="L91:R91"/>
    <mergeCell ref="S91:Y91"/>
    <mergeCell ref="Z91:AC91"/>
    <mergeCell ref="B84:D84"/>
    <mergeCell ref="E84:K84"/>
    <mergeCell ref="L84:R84"/>
    <mergeCell ref="B76:D76"/>
    <mergeCell ref="E76:K76"/>
    <mergeCell ref="L76:R76"/>
    <mergeCell ref="B77:D77"/>
    <mergeCell ref="E77:K77"/>
    <mergeCell ref="L77:R77"/>
    <mergeCell ref="B78:D78"/>
    <mergeCell ref="E78:K78"/>
    <mergeCell ref="W94:X94"/>
    <mergeCell ref="E95:R95"/>
    <mergeCell ref="W95:X95"/>
    <mergeCell ref="S101:AC101"/>
    <mergeCell ref="B102:D102"/>
    <mergeCell ref="E102:K102"/>
    <mergeCell ref="L102:R102"/>
    <mergeCell ref="S102:Y102"/>
    <mergeCell ref="Z102:AC102"/>
    <mergeCell ref="AE102:AG102"/>
    <mergeCell ref="B103:D103"/>
    <mergeCell ref="E103:K103"/>
    <mergeCell ref="L103:R103"/>
    <mergeCell ref="S103:Y103"/>
    <mergeCell ref="Z103:AC103"/>
    <mergeCell ref="AE103:AG103"/>
    <mergeCell ref="E104:K104"/>
    <mergeCell ref="L104:R104"/>
    <mergeCell ref="S104:Y104"/>
    <mergeCell ref="Z104:AC104"/>
    <mergeCell ref="B104:D104"/>
    <mergeCell ref="B99:D99"/>
    <mergeCell ref="E99:K99"/>
    <mergeCell ref="L99:R99"/>
    <mergeCell ref="B100:D100"/>
    <mergeCell ref="E100:K100"/>
    <mergeCell ref="L100:R100"/>
    <mergeCell ref="B101:D101"/>
    <mergeCell ref="E101:K101"/>
    <mergeCell ref="L101:R101"/>
    <mergeCell ref="W107:X107"/>
    <mergeCell ref="E108:R108"/>
    <mergeCell ref="W108:X108"/>
    <mergeCell ref="B113:D113"/>
    <mergeCell ref="E113:K113"/>
    <mergeCell ref="L113:R113"/>
    <mergeCell ref="AE113:AG113"/>
    <mergeCell ref="B114:D114"/>
    <mergeCell ref="E114:K114"/>
    <mergeCell ref="L114:R114"/>
    <mergeCell ref="S114:AC114"/>
    <mergeCell ref="AE114:AG114"/>
    <mergeCell ref="E115:K115"/>
    <mergeCell ref="L115:R115"/>
    <mergeCell ref="S115:Y115"/>
    <mergeCell ref="Z115:AC115"/>
    <mergeCell ref="S116:Y116"/>
    <mergeCell ref="Z116:AC116"/>
    <mergeCell ref="B107:D107"/>
    <mergeCell ref="E107:R107"/>
    <mergeCell ref="B111:D111"/>
    <mergeCell ref="E111:K111"/>
    <mergeCell ref="L111:R111"/>
    <mergeCell ref="B112:D112"/>
    <mergeCell ref="E112:K112"/>
    <mergeCell ref="L112:R112"/>
    <mergeCell ref="B115:D115"/>
    <mergeCell ref="B116:D116"/>
    <mergeCell ref="E116:K116"/>
    <mergeCell ref="L116:R116"/>
    <mergeCell ref="B108:D108"/>
    <mergeCell ref="B109:D109"/>
    <mergeCell ref="S117:Y117"/>
    <mergeCell ref="Z117:AC117"/>
    <mergeCell ref="E120:R120"/>
    <mergeCell ref="W120:X120"/>
    <mergeCell ref="E121:R121"/>
    <mergeCell ref="W121:X121"/>
    <mergeCell ref="B123:D123"/>
    <mergeCell ref="E123:K123"/>
    <mergeCell ref="L123:R123"/>
    <mergeCell ref="B124:D124"/>
    <mergeCell ref="E124:K124"/>
    <mergeCell ref="L124:R124"/>
    <mergeCell ref="AE124:AG124"/>
    <mergeCell ref="B125:D125"/>
    <mergeCell ref="E125:K125"/>
    <mergeCell ref="L125:R125"/>
    <mergeCell ref="AE125:AG125"/>
    <mergeCell ref="AE121:AG121"/>
    <mergeCell ref="S127:AC127"/>
    <mergeCell ref="B128:D128"/>
    <mergeCell ref="E128:K128"/>
    <mergeCell ref="S128:Y128"/>
    <mergeCell ref="Z128:AC128"/>
    <mergeCell ref="B129:D129"/>
    <mergeCell ref="E129:K129"/>
    <mergeCell ref="L129:R129"/>
    <mergeCell ref="S129:Y129"/>
    <mergeCell ref="Z129:AC129"/>
    <mergeCell ref="B130:D130"/>
    <mergeCell ref="E130:K130"/>
    <mergeCell ref="L130:R130"/>
    <mergeCell ref="S130:Y130"/>
    <mergeCell ref="Z130:AC130"/>
    <mergeCell ref="B133:D133"/>
    <mergeCell ref="E133:R133"/>
    <mergeCell ref="W133:X133"/>
    <mergeCell ref="S169:Y169"/>
    <mergeCell ref="Z169:AC169"/>
    <mergeCell ref="E172:R172"/>
    <mergeCell ref="W172:X172"/>
    <mergeCell ref="B164:D164"/>
    <mergeCell ref="E164:K164"/>
    <mergeCell ref="L164:R164"/>
    <mergeCell ref="AE164:AG164"/>
    <mergeCell ref="B165:D165"/>
    <mergeCell ref="E165:K165"/>
    <mergeCell ref="L165:R165"/>
    <mergeCell ref="AE165:AG165"/>
    <mergeCell ref="B166:D166"/>
    <mergeCell ref="E166:K166"/>
    <mergeCell ref="L166:R166"/>
    <mergeCell ref="AE166:AG166"/>
    <mergeCell ref="E169:K169"/>
    <mergeCell ref="L169:R169"/>
    <mergeCell ref="B134:D134"/>
    <mergeCell ref="E134:R134"/>
    <mergeCell ref="W134:X134"/>
    <mergeCell ref="B135:D135"/>
    <mergeCell ref="E135:K135"/>
    <mergeCell ref="L135:R135"/>
    <mergeCell ref="AE135:AG135"/>
    <mergeCell ref="B136:D136"/>
    <mergeCell ref="E136:K136"/>
    <mergeCell ref="L136:R136"/>
    <mergeCell ref="AE136:AG136"/>
    <mergeCell ref="E137:K137"/>
    <mergeCell ref="L137:R137"/>
    <mergeCell ref="S140:AC140"/>
    <mergeCell ref="S141:Y141"/>
    <mergeCell ref="Z141:AC141"/>
    <mergeCell ref="B161:D161"/>
    <mergeCell ref="E161:K161"/>
    <mergeCell ref="L161:R161"/>
    <mergeCell ref="B139:D139"/>
    <mergeCell ref="E139:K139"/>
    <mergeCell ref="L139:R139"/>
    <mergeCell ref="AE139:AG139"/>
    <mergeCell ref="B140:D140"/>
    <mergeCell ref="E140:K140"/>
    <mergeCell ref="L140:R140"/>
    <mergeCell ref="AE140:AG140"/>
    <mergeCell ref="B141:D141"/>
    <mergeCell ref="E141:K141"/>
    <mergeCell ref="L141:R141"/>
    <mergeCell ref="AE141:AG141"/>
    <mergeCell ref="S143:Y143"/>
    <mergeCell ref="E181:K181"/>
    <mergeCell ref="L181:R181"/>
    <mergeCell ref="S181:Y181"/>
    <mergeCell ref="Z181:AC181"/>
    <mergeCell ref="S182:Y182"/>
    <mergeCell ref="Z182:AC182"/>
    <mergeCell ref="E185:R185"/>
    <mergeCell ref="W185:X185"/>
    <mergeCell ref="E186:R186"/>
    <mergeCell ref="W186:X186"/>
    <mergeCell ref="B190:D190"/>
    <mergeCell ref="E190:K190"/>
    <mergeCell ref="L190:R190"/>
    <mergeCell ref="AE190:AG190"/>
    <mergeCell ref="B186:D186"/>
    <mergeCell ref="AE186:AG186"/>
    <mergeCell ref="B187:D187"/>
    <mergeCell ref="E187:K187"/>
    <mergeCell ref="L187:R187"/>
    <mergeCell ref="AE187:AG187"/>
    <mergeCell ref="B188:D188"/>
    <mergeCell ref="E188:K188"/>
    <mergeCell ref="L188:R188"/>
    <mergeCell ref="AE188:AG188"/>
    <mergeCell ref="B185:D185"/>
    <mergeCell ref="S205:AC205"/>
    <mergeCell ref="S206:Y206"/>
    <mergeCell ref="Z206:AC206"/>
    <mergeCell ref="S207:Y207"/>
    <mergeCell ref="Z207:AC207"/>
    <mergeCell ref="S208:Y208"/>
    <mergeCell ref="Z208:AC208"/>
    <mergeCell ref="E211:R211"/>
    <mergeCell ref="W211:X211"/>
    <mergeCell ref="B212:D212"/>
    <mergeCell ref="E212:R212"/>
    <mergeCell ref="W212:X212"/>
    <mergeCell ref="AE212:AG212"/>
    <mergeCell ref="B208:D208"/>
    <mergeCell ref="E208:K208"/>
    <mergeCell ref="L208:R208"/>
    <mergeCell ref="B205:D205"/>
    <mergeCell ref="E205:K205"/>
    <mergeCell ref="L205:R205"/>
    <mergeCell ref="AE205:AG205"/>
    <mergeCell ref="B206:D206"/>
    <mergeCell ref="E206:K206"/>
    <mergeCell ref="L206:R206"/>
    <mergeCell ref="AE206:AG206"/>
    <mergeCell ref="B207:D207"/>
    <mergeCell ref="E207:K207"/>
    <mergeCell ref="L207:R207"/>
    <mergeCell ref="AE207:AG207"/>
    <mergeCell ref="B234:D234"/>
    <mergeCell ref="E234:K234"/>
    <mergeCell ref="L234:R234"/>
    <mergeCell ref="S234:Y234"/>
    <mergeCell ref="Z234:AC234"/>
    <mergeCell ref="E237:R237"/>
    <mergeCell ref="W237:X237"/>
    <mergeCell ref="E238:R238"/>
    <mergeCell ref="W238:X238"/>
    <mergeCell ref="S244:AC244"/>
    <mergeCell ref="B245:D245"/>
    <mergeCell ref="E245:K245"/>
    <mergeCell ref="L245:R245"/>
    <mergeCell ref="S245:Y245"/>
    <mergeCell ref="Z245:AC245"/>
    <mergeCell ref="B225:D225"/>
    <mergeCell ref="E225:R225"/>
    <mergeCell ref="B230:D230"/>
    <mergeCell ref="E230:K230"/>
    <mergeCell ref="L230:R230"/>
    <mergeCell ref="B238:D238"/>
    <mergeCell ref="B254:D254"/>
    <mergeCell ref="E254:K254"/>
    <mergeCell ref="L254:R254"/>
    <mergeCell ref="AE254:AG254"/>
    <mergeCell ref="E268:K268"/>
    <mergeCell ref="L268:R268"/>
    <mergeCell ref="AE268:AG268"/>
    <mergeCell ref="E269:K269"/>
    <mergeCell ref="L269:R269"/>
    <mergeCell ref="S270:AC270"/>
    <mergeCell ref="S271:Y271"/>
    <mergeCell ref="Z271:AC271"/>
    <mergeCell ref="S272:Y272"/>
    <mergeCell ref="Z272:AC272"/>
    <mergeCell ref="S273:Y273"/>
    <mergeCell ref="Z273:AC273"/>
    <mergeCell ref="E276:R276"/>
    <mergeCell ref="W276:X276"/>
    <mergeCell ref="B260:D260"/>
    <mergeCell ref="E260:K260"/>
    <mergeCell ref="L260:R260"/>
    <mergeCell ref="B255:D255"/>
    <mergeCell ref="E255:K255"/>
    <mergeCell ref="L255:R255"/>
    <mergeCell ref="AE255:AG255"/>
    <mergeCell ref="B258:D258"/>
    <mergeCell ref="AE258:AG258"/>
    <mergeCell ref="B259:D259"/>
    <mergeCell ref="E259:K259"/>
    <mergeCell ref="L259:R259"/>
    <mergeCell ref="AE259:AG259"/>
    <mergeCell ref="S259:Y259"/>
    <mergeCell ref="B276:D276"/>
    <mergeCell ref="B271:D271"/>
    <mergeCell ref="E271:K271"/>
    <mergeCell ref="L271:R271"/>
    <mergeCell ref="AE271:AG271"/>
    <mergeCell ref="B272:D272"/>
    <mergeCell ref="E272:K272"/>
    <mergeCell ref="L272:R272"/>
    <mergeCell ref="AE272:AG272"/>
    <mergeCell ref="B273:D273"/>
    <mergeCell ref="E273:K273"/>
    <mergeCell ref="L273:R273"/>
    <mergeCell ref="W290:X290"/>
    <mergeCell ref="AE290:AG290"/>
    <mergeCell ref="B282:D282"/>
    <mergeCell ref="E282:K282"/>
    <mergeCell ref="L282:R282"/>
    <mergeCell ref="AE282:AG282"/>
    <mergeCell ref="B283:D283"/>
    <mergeCell ref="E283:K283"/>
    <mergeCell ref="L283:R283"/>
    <mergeCell ref="AE283:AG283"/>
    <mergeCell ref="B284:D284"/>
    <mergeCell ref="E284:K284"/>
    <mergeCell ref="L284:R284"/>
    <mergeCell ref="AE284:AG284"/>
    <mergeCell ref="B277:D277"/>
    <mergeCell ref="AE277:AG277"/>
    <mergeCell ref="B280:D280"/>
    <mergeCell ref="AE280:AG280"/>
    <mergeCell ref="B281:D281"/>
    <mergeCell ref="E281:K281"/>
    <mergeCell ref="S312:Y312"/>
    <mergeCell ref="Z312:AC312"/>
    <mergeCell ref="E315:R315"/>
    <mergeCell ref="W315:X315"/>
    <mergeCell ref="E316:R316"/>
    <mergeCell ref="W316:X316"/>
    <mergeCell ref="B322:D322"/>
    <mergeCell ref="E322:K322"/>
    <mergeCell ref="L322:R322"/>
    <mergeCell ref="S322:AC322"/>
    <mergeCell ref="AE322:AG322"/>
    <mergeCell ref="B323:D323"/>
    <mergeCell ref="E323:K323"/>
    <mergeCell ref="L323:R323"/>
    <mergeCell ref="S323:Y323"/>
    <mergeCell ref="Z323:AC323"/>
    <mergeCell ref="AE323:AG323"/>
    <mergeCell ref="B312:D312"/>
    <mergeCell ref="E312:K312"/>
    <mergeCell ref="L312:R312"/>
    <mergeCell ref="B318:D318"/>
    <mergeCell ref="E318:K318"/>
    <mergeCell ref="L318:R318"/>
    <mergeCell ref="AE318:AG318"/>
    <mergeCell ref="B319:D319"/>
    <mergeCell ref="E319:K319"/>
    <mergeCell ref="L319:R319"/>
    <mergeCell ref="AE319:AG319"/>
    <mergeCell ref="B320:D320"/>
    <mergeCell ref="E320:K320"/>
    <mergeCell ref="L320:R320"/>
    <mergeCell ref="AE320:AG320"/>
    <mergeCell ref="S335:AC335"/>
    <mergeCell ref="S336:Y336"/>
    <mergeCell ref="Z336:AC336"/>
    <mergeCell ref="S337:Y337"/>
    <mergeCell ref="Z337:AC337"/>
    <mergeCell ref="S338:Y338"/>
    <mergeCell ref="Z338:AC338"/>
    <mergeCell ref="E341:R341"/>
    <mergeCell ref="W341:X341"/>
    <mergeCell ref="E342:R342"/>
    <mergeCell ref="W342:X342"/>
    <mergeCell ref="B344:D344"/>
    <mergeCell ref="E344:K344"/>
    <mergeCell ref="L344:R344"/>
    <mergeCell ref="AE344:AG344"/>
    <mergeCell ref="B341:D341"/>
    <mergeCell ref="B342:D342"/>
    <mergeCell ref="AE342:AG342"/>
    <mergeCell ref="B337:D337"/>
    <mergeCell ref="E337:K337"/>
    <mergeCell ref="L337:R337"/>
    <mergeCell ref="AE337:AG337"/>
    <mergeCell ref="B338:D338"/>
    <mergeCell ref="E338:K338"/>
    <mergeCell ref="L338:R338"/>
    <mergeCell ref="Z350:AC350"/>
    <mergeCell ref="S351:Y351"/>
    <mergeCell ref="Z351:AC351"/>
    <mergeCell ref="E354:R354"/>
    <mergeCell ref="W354:X354"/>
    <mergeCell ref="B355:D355"/>
    <mergeCell ref="E355:R355"/>
    <mergeCell ref="W355:X355"/>
    <mergeCell ref="AE355:AG355"/>
    <mergeCell ref="B356:D356"/>
    <mergeCell ref="E356:K356"/>
    <mergeCell ref="L356:R356"/>
    <mergeCell ref="AE356:AG356"/>
    <mergeCell ref="E357:K357"/>
    <mergeCell ref="L357:R357"/>
    <mergeCell ref="S361:AC361"/>
    <mergeCell ref="B354:D354"/>
    <mergeCell ref="B357:D357"/>
    <mergeCell ref="AE357:AG357"/>
    <mergeCell ref="B358:D358"/>
    <mergeCell ref="E358:K358"/>
    <mergeCell ref="L358:R358"/>
    <mergeCell ref="AE358:AG358"/>
    <mergeCell ref="B351:D351"/>
    <mergeCell ref="E351:K351"/>
    <mergeCell ref="L351:R351"/>
    <mergeCell ref="B359:D359"/>
    <mergeCell ref="E359:K359"/>
    <mergeCell ref="L359:R359"/>
    <mergeCell ref="AE359:AG359"/>
    <mergeCell ref="B360:D360"/>
    <mergeCell ref="E360:K360"/>
    <mergeCell ref="Z375:AC375"/>
    <mergeCell ref="S376:Y376"/>
    <mergeCell ref="Z376:AC376"/>
    <mergeCell ref="B377:D377"/>
    <mergeCell ref="E377:K377"/>
    <mergeCell ref="L377:R377"/>
    <mergeCell ref="S377:Y377"/>
    <mergeCell ref="Z377:AC377"/>
    <mergeCell ref="B380:D380"/>
    <mergeCell ref="E380:R380"/>
    <mergeCell ref="W380:X380"/>
    <mergeCell ref="B381:D381"/>
    <mergeCell ref="E381:R381"/>
    <mergeCell ref="W381:X381"/>
    <mergeCell ref="AE381:AG381"/>
    <mergeCell ref="B382:D382"/>
    <mergeCell ref="E382:K382"/>
    <mergeCell ref="L382:R382"/>
    <mergeCell ref="AE382:AG382"/>
    <mergeCell ref="E375:K375"/>
    <mergeCell ref="L375:R375"/>
    <mergeCell ref="AE375:AG375"/>
    <mergeCell ref="B383:D383"/>
    <mergeCell ref="E383:K383"/>
    <mergeCell ref="L383:R383"/>
    <mergeCell ref="AE383:AG383"/>
    <mergeCell ref="B384:D384"/>
    <mergeCell ref="E384:K384"/>
    <mergeCell ref="L384:R384"/>
    <mergeCell ref="AE384:AG384"/>
    <mergeCell ref="B385:D385"/>
    <mergeCell ref="E385:K385"/>
    <mergeCell ref="L385:R385"/>
    <mergeCell ref="AE385:AG385"/>
    <mergeCell ref="B386:D386"/>
    <mergeCell ref="E386:K386"/>
    <mergeCell ref="L386:R386"/>
    <mergeCell ref="AE386:AG386"/>
    <mergeCell ref="B387:D387"/>
    <mergeCell ref="E387:K387"/>
    <mergeCell ref="L387:R387"/>
    <mergeCell ref="S387:AC387"/>
    <mergeCell ref="AE387:AG387"/>
    <mergeCell ref="B388:D388"/>
    <mergeCell ref="E388:K388"/>
    <mergeCell ref="L388:R388"/>
    <mergeCell ref="S388:Y388"/>
    <mergeCell ref="Z388:AC388"/>
    <mergeCell ref="AE388:AG388"/>
    <mergeCell ref="B389:D389"/>
    <mergeCell ref="E389:K389"/>
    <mergeCell ref="L389:R389"/>
    <mergeCell ref="S389:Y389"/>
    <mergeCell ref="Z389:AC389"/>
    <mergeCell ref="AE389:AG389"/>
    <mergeCell ref="B390:D390"/>
    <mergeCell ref="E390:K390"/>
    <mergeCell ref="L390:R390"/>
    <mergeCell ref="S390:Y390"/>
    <mergeCell ref="Z390:AC390"/>
    <mergeCell ref="B393:D393"/>
    <mergeCell ref="E393:R393"/>
    <mergeCell ref="W393:X393"/>
    <mergeCell ref="B394:D394"/>
    <mergeCell ref="E394:R394"/>
    <mergeCell ref="W394:X394"/>
    <mergeCell ref="AE394:AG394"/>
    <mergeCell ref="B395:D395"/>
    <mergeCell ref="E395:K395"/>
    <mergeCell ref="L395:R395"/>
    <mergeCell ref="AE395:AG395"/>
    <mergeCell ref="B396:D396"/>
    <mergeCell ref="E396:K396"/>
    <mergeCell ref="L396:R396"/>
    <mergeCell ref="AE396:AG396"/>
    <mergeCell ref="B397:D397"/>
    <mergeCell ref="E397:K397"/>
    <mergeCell ref="L397:R397"/>
    <mergeCell ref="AE397:AG397"/>
    <mergeCell ref="B398:D398"/>
    <mergeCell ref="E398:K398"/>
    <mergeCell ref="L398:R398"/>
    <mergeCell ref="AE398:AG398"/>
    <mergeCell ref="B399:D399"/>
    <mergeCell ref="E399:K399"/>
    <mergeCell ref="L399:R399"/>
    <mergeCell ref="AE399:AG399"/>
    <mergeCell ref="B400:D400"/>
    <mergeCell ref="E400:K400"/>
    <mergeCell ref="L400:R400"/>
    <mergeCell ref="S400:AC400"/>
    <mergeCell ref="AE400:AG400"/>
    <mergeCell ref="B401:D401"/>
    <mergeCell ref="E401:K401"/>
    <mergeCell ref="L401:R401"/>
    <mergeCell ref="S401:Y401"/>
    <mergeCell ref="Z401:AC401"/>
    <mergeCell ref="AE401:AG401"/>
    <mergeCell ref="B402:D402"/>
    <mergeCell ref="E402:K402"/>
    <mergeCell ref="L402:R402"/>
    <mergeCell ref="S402:Y402"/>
    <mergeCell ref="Z402:AC402"/>
    <mergeCell ref="AE402:AG402"/>
    <mergeCell ref="B403:D403"/>
    <mergeCell ref="E403:K403"/>
    <mergeCell ref="L403:R403"/>
    <mergeCell ref="S403:Y403"/>
    <mergeCell ref="Z403:AC403"/>
    <mergeCell ref="B406:D406"/>
    <mergeCell ref="E406:R406"/>
    <mergeCell ref="W406:X406"/>
    <mergeCell ref="B407:D407"/>
    <mergeCell ref="E407:R407"/>
    <mergeCell ref="W407:X407"/>
    <mergeCell ref="AE407:AG407"/>
    <mergeCell ref="B408:D408"/>
    <mergeCell ref="E408:K408"/>
    <mergeCell ref="L408:R408"/>
    <mergeCell ref="AE408:AG408"/>
    <mergeCell ref="B409:D409"/>
    <mergeCell ref="E409:K409"/>
    <mergeCell ref="L409:R409"/>
    <mergeCell ref="AE409:AG409"/>
    <mergeCell ref="B410:D410"/>
    <mergeCell ref="E410:K410"/>
    <mergeCell ref="L410:R410"/>
    <mergeCell ref="AE410:AG410"/>
    <mergeCell ref="B411:D411"/>
    <mergeCell ref="E411:K411"/>
    <mergeCell ref="L411:R411"/>
    <mergeCell ref="AE411:AG411"/>
    <mergeCell ref="B412:D412"/>
    <mergeCell ref="E412:K412"/>
    <mergeCell ref="L412:R412"/>
    <mergeCell ref="AE412:AG412"/>
    <mergeCell ref="B413:D413"/>
    <mergeCell ref="E413:K413"/>
    <mergeCell ref="L413:R413"/>
    <mergeCell ref="S413:AC413"/>
    <mergeCell ref="AE413:AG413"/>
    <mergeCell ref="B414:D414"/>
    <mergeCell ref="E414:K414"/>
    <mergeCell ref="L414:R414"/>
    <mergeCell ref="S414:Y414"/>
    <mergeCell ref="Z414:AC414"/>
    <mergeCell ref="AE414:AG414"/>
    <mergeCell ref="B415:D415"/>
    <mergeCell ref="E415:K415"/>
    <mergeCell ref="L415:R415"/>
    <mergeCell ref="S415:Y415"/>
    <mergeCell ref="Z415:AC415"/>
    <mergeCell ref="AE415:AG415"/>
    <mergeCell ref="B416:D416"/>
    <mergeCell ref="E416:K416"/>
    <mergeCell ref="L416:R416"/>
    <mergeCell ref="S416:Y416"/>
    <mergeCell ref="Z416:AC416"/>
    <mergeCell ref="B419:D419"/>
    <mergeCell ref="E419:R419"/>
    <mergeCell ref="W419:X419"/>
    <mergeCell ref="B420:D420"/>
    <mergeCell ref="E420:R420"/>
    <mergeCell ref="W420:X420"/>
    <mergeCell ref="AE420:AG420"/>
    <mergeCell ref="B421:D421"/>
    <mergeCell ref="E421:K421"/>
    <mergeCell ref="L421:R421"/>
    <mergeCell ref="AE421:AG421"/>
    <mergeCell ref="B422:D422"/>
    <mergeCell ref="E422:K422"/>
    <mergeCell ref="L422:R422"/>
    <mergeCell ref="AE422:AG422"/>
    <mergeCell ref="B423:D423"/>
    <mergeCell ref="E423:K423"/>
    <mergeCell ref="L423:R423"/>
    <mergeCell ref="AE423:AG423"/>
    <mergeCell ref="B424:D424"/>
    <mergeCell ref="E424:K424"/>
    <mergeCell ref="L424:R424"/>
    <mergeCell ref="AE424:AG424"/>
    <mergeCell ref="B425:D425"/>
    <mergeCell ref="E425:K425"/>
    <mergeCell ref="L425:R425"/>
    <mergeCell ref="AE425:AG425"/>
    <mergeCell ref="B426:D426"/>
    <mergeCell ref="E426:K426"/>
    <mergeCell ref="L426:R426"/>
    <mergeCell ref="S426:AC426"/>
    <mergeCell ref="AE426:AG426"/>
    <mergeCell ref="B427:D427"/>
    <mergeCell ref="E427:K427"/>
    <mergeCell ref="L427:R427"/>
    <mergeCell ref="S427:Y427"/>
    <mergeCell ref="Z427:AC427"/>
    <mergeCell ref="AE427:AG427"/>
    <mergeCell ref="B428:D428"/>
    <mergeCell ref="E428:K428"/>
    <mergeCell ref="L428:R428"/>
    <mergeCell ref="S428:Y428"/>
    <mergeCell ref="Z428:AC428"/>
    <mergeCell ref="AE428:AG428"/>
    <mergeCell ref="B429:D429"/>
    <mergeCell ref="E429:K429"/>
    <mergeCell ref="L429:R429"/>
    <mergeCell ref="S429:Y429"/>
    <mergeCell ref="Z429:AC429"/>
    <mergeCell ref="B432:D432"/>
    <mergeCell ref="E432:R432"/>
    <mergeCell ref="W432:X432"/>
    <mergeCell ref="B433:D433"/>
    <mergeCell ref="E433:R433"/>
    <mergeCell ref="W433:X433"/>
    <mergeCell ref="AE433:AG433"/>
    <mergeCell ref="B434:D434"/>
    <mergeCell ref="E434:K434"/>
    <mergeCell ref="L434:R434"/>
    <mergeCell ref="AE434:AG434"/>
    <mergeCell ref="B435:D435"/>
    <mergeCell ref="E435:K435"/>
    <mergeCell ref="L435:R435"/>
    <mergeCell ref="AE435:AG435"/>
    <mergeCell ref="B436:D436"/>
    <mergeCell ref="E436:K436"/>
    <mergeCell ref="L436:R436"/>
    <mergeCell ref="AE436:AG436"/>
    <mergeCell ref="B437:D437"/>
    <mergeCell ref="E437:K437"/>
    <mergeCell ref="L437:R437"/>
    <mergeCell ref="AE437:AG437"/>
    <mergeCell ref="B438:D438"/>
    <mergeCell ref="E438:K438"/>
    <mergeCell ref="L438:R438"/>
    <mergeCell ref="AE438:AG438"/>
    <mergeCell ref="B439:D439"/>
    <mergeCell ref="E439:K439"/>
    <mergeCell ref="L439:R439"/>
    <mergeCell ref="S439:AC439"/>
    <mergeCell ref="AE439:AG439"/>
    <mergeCell ref="B440:D440"/>
    <mergeCell ref="E440:K440"/>
    <mergeCell ref="L440:R440"/>
    <mergeCell ref="S440:Y440"/>
    <mergeCell ref="Z440:AC440"/>
    <mergeCell ref="AE440:AG440"/>
    <mergeCell ref="B441:D441"/>
    <mergeCell ref="E441:K441"/>
    <mergeCell ref="L441:R441"/>
    <mergeCell ref="S441:Y441"/>
    <mergeCell ref="Z441:AC441"/>
    <mergeCell ref="AE441:AG441"/>
    <mergeCell ref="B442:D442"/>
    <mergeCell ref="E442:K442"/>
    <mergeCell ref="L442:R442"/>
    <mergeCell ref="S442:Y442"/>
    <mergeCell ref="Z442:AC442"/>
    <mergeCell ref="B445:D445"/>
    <mergeCell ref="E445:R445"/>
    <mergeCell ref="W445:X445"/>
    <mergeCell ref="B446:D446"/>
    <mergeCell ref="E446:R446"/>
    <mergeCell ref="W446:X446"/>
    <mergeCell ref="AE446:AG446"/>
    <mergeCell ref="B447:D447"/>
    <mergeCell ref="E447:K447"/>
    <mergeCell ref="L447:R447"/>
    <mergeCell ref="AE447:AG447"/>
    <mergeCell ref="B448:D448"/>
    <mergeCell ref="E448:K448"/>
    <mergeCell ref="L448:R448"/>
    <mergeCell ref="AE448:AG448"/>
    <mergeCell ref="B449:D449"/>
    <mergeCell ref="E449:K449"/>
    <mergeCell ref="L449:R449"/>
    <mergeCell ref="AE449:AG449"/>
    <mergeCell ref="B450:D450"/>
    <mergeCell ref="E450:K450"/>
    <mergeCell ref="L450:R450"/>
    <mergeCell ref="AE450:AG450"/>
    <mergeCell ref="B451:D451"/>
    <mergeCell ref="E451:K451"/>
    <mergeCell ref="L451:R451"/>
    <mergeCell ref="AE451:AG451"/>
    <mergeCell ref="B452:D452"/>
    <mergeCell ref="E452:K452"/>
    <mergeCell ref="L452:R452"/>
    <mergeCell ref="S452:AC452"/>
    <mergeCell ref="AE452:AG452"/>
    <mergeCell ref="B453:D453"/>
    <mergeCell ref="E453:K453"/>
    <mergeCell ref="L453:R453"/>
    <mergeCell ref="S453:Y453"/>
    <mergeCell ref="Z453:AC453"/>
    <mergeCell ref="AE453:AG453"/>
    <mergeCell ref="B454:D454"/>
    <mergeCell ref="E454:K454"/>
    <mergeCell ref="L454:R454"/>
    <mergeCell ref="S454:Y454"/>
    <mergeCell ref="Z454:AC454"/>
    <mergeCell ref="AE454:AG454"/>
    <mergeCell ref="B455:D455"/>
    <mergeCell ref="E455:K455"/>
    <mergeCell ref="L455:R455"/>
    <mergeCell ref="S455:Y455"/>
    <mergeCell ref="Z455:AC455"/>
    <mergeCell ref="B458:D458"/>
    <mergeCell ref="E458:R458"/>
    <mergeCell ref="W458:X458"/>
    <mergeCell ref="B459:D459"/>
    <mergeCell ref="E459:R459"/>
    <mergeCell ref="W459:X459"/>
    <mergeCell ref="AE459:AG459"/>
    <mergeCell ref="B460:D460"/>
    <mergeCell ref="E460:K460"/>
    <mergeCell ref="L460:R460"/>
    <mergeCell ref="AE460:AG460"/>
    <mergeCell ref="B461:D461"/>
    <mergeCell ref="E461:K461"/>
    <mergeCell ref="L461:R461"/>
    <mergeCell ref="AE461:AG461"/>
    <mergeCell ref="B462:D462"/>
    <mergeCell ref="E462:K462"/>
    <mergeCell ref="L462:R462"/>
    <mergeCell ref="AE462:AG462"/>
    <mergeCell ref="B463:D463"/>
    <mergeCell ref="E463:K463"/>
    <mergeCell ref="L463:R463"/>
    <mergeCell ref="AE463:AG463"/>
    <mergeCell ref="B464:D464"/>
    <mergeCell ref="E464:K464"/>
    <mergeCell ref="L464:R464"/>
    <mergeCell ref="AE464:AG464"/>
    <mergeCell ref="B465:D465"/>
    <mergeCell ref="E465:K465"/>
    <mergeCell ref="L465:R465"/>
    <mergeCell ref="S465:AC465"/>
    <mergeCell ref="AE465:AG465"/>
    <mergeCell ref="B466:D466"/>
    <mergeCell ref="E466:K466"/>
    <mergeCell ref="L466:R466"/>
    <mergeCell ref="S466:Y466"/>
    <mergeCell ref="Z466:AC466"/>
    <mergeCell ref="AE466:AG466"/>
    <mergeCell ref="B467:D467"/>
    <mergeCell ref="E467:K467"/>
    <mergeCell ref="L467:R467"/>
    <mergeCell ref="S467:Y467"/>
    <mergeCell ref="Z467:AC467"/>
    <mergeCell ref="AE467:AG467"/>
    <mergeCell ref="B468:D468"/>
    <mergeCell ref="E468:K468"/>
    <mergeCell ref="L468:R468"/>
    <mergeCell ref="S468:Y468"/>
    <mergeCell ref="Z468:AC468"/>
    <mergeCell ref="B471:D471"/>
    <mergeCell ref="E471:R471"/>
    <mergeCell ref="W471:X471"/>
    <mergeCell ref="B472:D472"/>
    <mergeCell ref="E472:R472"/>
    <mergeCell ref="W472:X472"/>
    <mergeCell ref="AE472:AG472"/>
    <mergeCell ref="B473:D473"/>
    <mergeCell ref="E473:K473"/>
    <mergeCell ref="L473:R473"/>
    <mergeCell ref="AE473:AG473"/>
    <mergeCell ref="B474:D474"/>
    <mergeCell ref="E474:K474"/>
    <mergeCell ref="L474:R474"/>
    <mergeCell ref="AE474:AG474"/>
    <mergeCell ref="B475:D475"/>
    <mergeCell ref="E475:K475"/>
    <mergeCell ref="L475:R475"/>
    <mergeCell ref="AE475:AG475"/>
    <mergeCell ref="B476:D476"/>
    <mergeCell ref="E476:K476"/>
    <mergeCell ref="L476:R476"/>
    <mergeCell ref="AE476:AG476"/>
    <mergeCell ref="B477:D477"/>
    <mergeCell ref="E477:K477"/>
    <mergeCell ref="L477:R477"/>
    <mergeCell ref="AE477:AG477"/>
    <mergeCell ref="B478:D478"/>
    <mergeCell ref="E478:K478"/>
    <mergeCell ref="L478:R478"/>
    <mergeCell ref="S478:AC478"/>
    <mergeCell ref="AE478:AG478"/>
    <mergeCell ref="B479:D479"/>
    <mergeCell ref="E479:K479"/>
    <mergeCell ref="L479:R479"/>
    <mergeCell ref="S479:Y479"/>
    <mergeCell ref="Z479:AC479"/>
    <mergeCell ref="AE479:AG479"/>
    <mergeCell ref="B480:D480"/>
    <mergeCell ref="E480:K480"/>
    <mergeCell ref="L480:R480"/>
    <mergeCell ref="S480:Y480"/>
    <mergeCell ref="Z480:AC480"/>
    <mergeCell ref="AE480:AG480"/>
    <mergeCell ref="B481:D481"/>
    <mergeCell ref="E481:K481"/>
    <mergeCell ref="L481:R481"/>
    <mergeCell ref="S481:Y481"/>
    <mergeCell ref="Z481:AC481"/>
    <mergeCell ref="B484:D484"/>
    <mergeCell ref="E484:R484"/>
    <mergeCell ref="W484:X484"/>
    <mergeCell ref="B485:D485"/>
    <mergeCell ref="E485:R485"/>
    <mergeCell ref="W485:X485"/>
    <mergeCell ref="AE485:AG485"/>
    <mergeCell ref="B486:D486"/>
    <mergeCell ref="E486:K486"/>
    <mergeCell ref="L486:R486"/>
    <mergeCell ref="AE486:AG486"/>
    <mergeCell ref="B487:D487"/>
    <mergeCell ref="E487:K487"/>
    <mergeCell ref="L487:R487"/>
    <mergeCell ref="AE487:AG487"/>
    <mergeCell ref="B488:D488"/>
    <mergeCell ref="E488:K488"/>
    <mergeCell ref="L488:R488"/>
    <mergeCell ref="AE488:AG488"/>
    <mergeCell ref="B489:D489"/>
    <mergeCell ref="E489:K489"/>
    <mergeCell ref="L489:R489"/>
    <mergeCell ref="AE489:AG489"/>
    <mergeCell ref="B490:D490"/>
    <mergeCell ref="E490:K490"/>
    <mergeCell ref="L490:R490"/>
    <mergeCell ref="AE490:AG490"/>
    <mergeCell ref="B491:D491"/>
    <mergeCell ref="E491:K491"/>
    <mergeCell ref="L491:R491"/>
    <mergeCell ref="S491:AC491"/>
    <mergeCell ref="AE491:AG491"/>
    <mergeCell ref="B492:D492"/>
    <mergeCell ref="E492:K492"/>
    <mergeCell ref="L492:R492"/>
    <mergeCell ref="S492:Y492"/>
    <mergeCell ref="Z492:AC492"/>
    <mergeCell ref="AE492:AG492"/>
    <mergeCell ref="B493:D493"/>
    <mergeCell ref="E493:K493"/>
    <mergeCell ref="L493:R493"/>
    <mergeCell ref="S493:Y493"/>
    <mergeCell ref="Z493:AC493"/>
    <mergeCell ref="AE493:AG493"/>
    <mergeCell ref="B494:D494"/>
    <mergeCell ref="E494:K494"/>
    <mergeCell ref="L494:R494"/>
    <mergeCell ref="S494:Y494"/>
    <mergeCell ref="Z494:AC494"/>
    <mergeCell ref="B497:D497"/>
    <mergeCell ref="E497:R497"/>
    <mergeCell ref="W497:X497"/>
    <mergeCell ref="B498:D498"/>
    <mergeCell ref="E498:R498"/>
    <mergeCell ref="W498:X498"/>
    <mergeCell ref="AE498:AG498"/>
    <mergeCell ref="B499:D499"/>
    <mergeCell ref="E499:K499"/>
    <mergeCell ref="L499:R499"/>
    <mergeCell ref="AE499:AG499"/>
    <mergeCell ref="B500:D500"/>
    <mergeCell ref="E500:K500"/>
    <mergeCell ref="L500:R500"/>
    <mergeCell ref="AE500:AG500"/>
    <mergeCell ref="B501:D501"/>
    <mergeCell ref="E501:K501"/>
    <mergeCell ref="L501:R501"/>
    <mergeCell ref="AE501:AG501"/>
    <mergeCell ref="B502:D502"/>
    <mergeCell ref="E502:K502"/>
    <mergeCell ref="L502:R502"/>
    <mergeCell ref="AE502:AG502"/>
    <mergeCell ref="B503:D503"/>
    <mergeCell ref="E503:K503"/>
    <mergeCell ref="L503:R503"/>
    <mergeCell ref="AE503:AG503"/>
    <mergeCell ref="B504:D504"/>
    <mergeCell ref="E504:K504"/>
    <mergeCell ref="L504:R504"/>
    <mergeCell ref="S504:AC504"/>
    <mergeCell ref="AE504:AG504"/>
    <mergeCell ref="B505:D505"/>
    <mergeCell ref="E505:K505"/>
    <mergeCell ref="L505:R505"/>
    <mergeCell ref="S505:Y505"/>
    <mergeCell ref="Z505:AC505"/>
    <mergeCell ref="AE505:AG505"/>
    <mergeCell ref="B506:D506"/>
    <mergeCell ref="E506:K506"/>
    <mergeCell ref="L506:R506"/>
    <mergeCell ref="S506:Y506"/>
    <mergeCell ref="Z506:AC506"/>
    <mergeCell ref="AE506:AG506"/>
    <mergeCell ref="B507:D507"/>
    <mergeCell ref="E507:K507"/>
    <mergeCell ref="L507:R507"/>
    <mergeCell ref="S507:Y507"/>
    <mergeCell ref="Z507:AC507"/>
    <mergeCell ref="B510:D510"/>
    <mergeCell ref="E510:R510"/>
    <mergeCell ref="W510:X510"/>
    <mergeCell ref="B511:D511"/>
    <mergeCell ref="E511:R511"/>
    <mergeCell ref="W511:X511"/>
    <mergeCell ref="AE511:AG511"/>
    <mergeCell ref="B512:D512"/>
    <mergeCell ref="E512:K512"/>
    <mergeCell ref="L512:R512"/>
    <mergeCell ref="AE512:AG512"/>
    <mergeCell ref="B513:D513"/>
    <mergeCell ref="E513:K513"/>
    <mergeCell ref="L513:R513"/>
    <mergeCell ref="AE513:AG513"/>
    <mergeCell ref="B514:D514"/>
    <mergeCell ref="E514:K514"/>
    <mergeCell ref="L514:R514"/>
    <mergeCell ref="AE514:AG514"/>
    <mergeCell ref="B519:D519"/>
    <mergeCell ref="E519:K519"/>
    <mergeCell ref="L519:R519"/>
    <mergeCell ref="S519:Y519"/>
    <mergeCell ref="Z519:AC519"/>
    <mergeCell ref="AE519:AG519"/>
    <mergeCell ref="B520:D520"/>
    <mergeCell ref="E520:K520"/>
    <mergeCell ref="L520:R520"/>
    <mergeCell ref="S520:Y520"/>
    <mergeCell ref="Z520:AC520"/>
    <mergeCell ref="B515:D515"/>
    <mergeCell ref="E515:K515"/>
    <mergeCell ref="L515:R515"/>
    <mergeCell ref="AE515:AG515"/>
    <mergeCell ref="B516:D516"/>
    <mergeCell ref="E516:K516"/>
    <mergeCell ref="L516:R516"/>
    <mergeCell ref="AE516:AG516"/>
    <mergeCell ref="B517:D517"/>
    <mergeCell ref="E517:K517"/>
    <mergeCell ref="L517:R517"/>
    <mergeCell ref="S517:AC517"/>
    <mergeCell ref="AE517:AG517"/>
    <mergeCell ref="B518:D518"/>
    <mergeCell ref="E518:K518"/>
    <mergeCell ref="L518:R518"/>
    <mergeCell ref="S518:Y518"/>
    <mergeCell ref="Z518:AC518"/>
    <mergeCell ref="AE518:AG518"/>
  </mergeCells>
  <phoneticPr fontId="2"/>
  <conditionalFormatting sqref="AH6:AH11">
    <cfRule type="expression" priority="170">
      <formula>ISBLANK($AH$6)</formula>
    </cfRule>
  </conditionalFormatting>
  <conditionalFormatting sqref="AH19:AH24">
    <cfRule type="expression" priority="38">
      <formula>ISBLANK($AH$6)</formula>
    </cfRule>
  </conditionalFormatting>
  <conditionalFormatting sqref="AH32:AH37">
    <cfRule type="expression" priority="37">
      <formula>ISBLANK($AH$6)</formula>
    </cfRule>
  </conditionalFormatting>
  <conditionalFormatting sqref="AH45:AH50">
    <cfRule type="expression" priority="64">
      <formula>ISBLANK($AH$6)</formula>
    </cfRule>
  </conditionalFormatting>
  <conditionalFormatting sqref="AH58:AH63">
    <cfRule type="expression" priority="36">
      <formula>ISBLANK($AH$6)</formula>
    </cfRule>
  </conditionalFormatting>
  <conditionalFormatting sqref="AH71:AH76">
    <cfRule type="expression" priority="35">
      <formula>ISBLANK($AH$6)</formula>
    </cfRule>
  </conditionalFormatting>
  <conditionalFormatting sqref="AH84:AH89">
    <cfRule type="expression" priority="34">
      <formula>ISBLANK($AH$6)</formula>
    </cfRule>
  </conditionalFormatting>
  <conditionalFormatting sqref="AH97:AH102">
    <cfRule type="expression" priority="33">
      <formula>ISBLANK($AH$6)</formula>
    </cfRule>
  </conditionalFormatting>
  <conditionalFormatting sqref="AH110:AH115">
    <cfRule type="expression" priority="32">
      <formula>ISBLANK($AH$6)</formula>
    </cfRule>
  </conditionalFormatting>
  <conditionalFormatting sqref="AH123:AH128">
    <cfRule type="expression" priority="31">
      <formula>ISBLANK($AH$6)</formula>
    </cfRule>
  </conditionalFormatting>
  <conditionalFormatting sqref="AH136:AH141">
    <cfRule type="expression" priority="30">
      <formula>ISBLANK($AH$6)</formula>
    </cfRule>
  </conditionalFormatting>
  <conditionalFormatting sqref="AH149:AH154">
    <cfRule type="expression" priority="29">
      <formula>ISBLANK($AH$6)</formula>
    </cfRule>
  </conditionalFormatting>
  <conditionalFormatting sqref="AH162:AH167">
    <cfRule type="expression" priority="28">
      <formula>ISBLANK($AH$6)</formula>
    </cfRule>
  </conditionalFormatting>
  <conditionalFormatting sqref="AH175:AH180">
    <cfRule type="expression" priority="27">
      <formula>ISBLANK($AH$6)</formula>
    </cfRule>
  </conditionalFormatting>
  <conditionalFormatting sqref="AH188:AH193">
    <cfRule type="expression" priority="26">
      <formula>ISBLANK($AH$6)</formula>
    </cfRule>
  </conditionalFormatting>
  <conditionalFormatting sqref="AH201:AH206">
    <cfRule type="expression" priority="25">
      <formula>ISBLANK($AH$6)</formula>
    </cfRule>
  </conditionalFormatting>
  <conditionalFormatting sqref="AH214:AH219">
    <cfRule type="expression" priority="24">
      <formula>ISBLANK($AH$6)</formula>
    </cfRule>
  </conditionalFormatting>
  <conditionalFormatting sqref="AH227:AH232">
    <cfRule type="expression" priority="23">
      <formula>ISBLANK($AH$6)</formula>
    </cfRule>
  </conditionalFormatting>
  <conditionalFormatting sqref="AH240:AH245">
    <cfRule type="expression" priority="22">
      <formula>ISBLANK($AH$6)</formula>
    </cfRule>
  </conditionalFormatting>
  <conditionalFormatting sqref="AH253:AH258">
    <cfRule type="expression" priority="21">
      <formula>ISBLANK($AH$6)</formula>
    </cfRule>
  </conditionalFormatting>
  <conditionalFormatting sqref="AH266:AH271">
    <cfRule type="expression" priority="20">
      <formula>ISBLANK($AH$6)</formula>
    </cfRule>
  </conditionalFormatting>
  <conditionalFormatting sqref="AH279:AH284">
    <cfRule type="expression" priority="19">
      <formula>ISBLANK($AH$6)</formula>
    </cfRule>
  </conditionalFormatting>
  <conditionalFormatting sqref="AH292:AH297">
    <cfRule type="expression" priority="18">
      <formula>ISBLANK($AH$6)</formula>
    </cfRule>
  </conditionalFormatting>
  <conditionalFormatting sqref="AH305:AH310">
    <cfRule type="expression" priority="17">
      <formula>ISBLANK($AH$6)</formula>
    </cfRule>
  </conditionalFormatting>
  <conditionalFormatting sqref="AH318:AH323">
    <cfRule type="expression" priority="16">
      <formula>ISBLANK($AH$6)</formula>
    </cfRule>
  </conditionalFormatting>
  <conditionalFormatting sqref="AH331:AH336">
    <cfRule type="expression" priority="15">
      <formula>ISBLANK($AH$6)</formula>
    </cfRule>
  </conditionalFormatting>
  <conditionalFormatting sqref="AH344:AH349">
    <cfRule type="expression" priority="14">
      <formula>ISBLANK($AH$6)</formula>
    </cfRule>
  </conditionalFormatting>
  <conditionalFormatting sqref="AH357:AH362">
    <cfRule type="expression" priority="13">
      <formula>ISBLANK($AH$6)</formula>
    </cfRule>
  </conditionalFormatting>
  <conditionalFormatting sqref="AH370:AH375">
    <cfRule type="expression" priority="12">
      <formula>ISBLANK($AH$6)</formula>
    </cfRule>
  </conditionalFormatting>
  <conditionalFormatting sqref="AH383:AH388">
    <cfRule type="expression" priority="11">
      <formula>ISBLANK($AH$6)</formula>
    </cfRule>
  </conditionalFormatting>
  <conditionalFormatting sqref="AH396:AH401">
    <cfRule type="expression" priority="10">
      <formula>ISBLANK($AH$6)</formula>
    </cfRule>
  </conditionalFormatting>
  <conditionalFormatting sqref="AH409:AH414">
    <cfRule type="expression" priority="9">
      <formula>ISBLANK($AH$6)</formula>
    </cfRule>
  </conditionalFormatting>
  <conditionalFormatting sqref="AH422:AH427">
    <cfRule type="expression" priority="8">
      <formula>ISBLANK($AH$6)</formula>
    </cfRule>
  </conditionalFormatting>
  <conditionalFormatting sqref="AH435:AH440">
    <cfRule type="expression" priority="7">
      <formula>ISBLANK($AH$6)</formula>
    </cfRule>
  </conditionalFormatting>
  <conditionalFormatting sqref="AH448:AH453">
    <cfRule type="expression" priority="6">
      <formula>ISBLANK($AH$6)</formula>
    </cfRule>
  </conditionalFormatting>
  <conditionalFormatting sqref="AH461:AH466">
    <cfRule type="expression" priority="5">
      <formula>ISBLANK($AH$6)</formula>
    </cfRule>
  </conditionalFormatting>
  <conditionalFormatting sqref="AH474:AH479">
    <cfRule type="expression" priority="4">
      <formula>ISBLANK($AH$6)</formula>
    </cfRule>
  </conditionalFormatting>
  <conditionalFormatting sqref="AH487:AH492">
    <cfRule type="expression" priority="3">
      <formula>ISBLANK($AH$6)</formula>
    </cfRule>
  </conditionalFormatting>
  <conditionalFormatting sqref="AH500:AH505">
    <cfRule type="expression" priority="2">
      <formula>ISBLANK($AH$6)</formula>
    </cfRule>
  </conditionalFormatting>
  <conditionalFormatting sqref="AH513:AH518">
    <cfRule type="expression" priority="1">
      <formula>ISBLANK($AH$6)</formula>
    </cfRule>
  </conditionalFormatting>
  <dataValidations count="1">
    <dataValidation type="list" allowBlank="1" showInputMessage="1" showErrorMessage="1" sqref="E3:R3 E94:R94 E419:R419 E432:R432 E497:R497 E16:R16 E42:R42 E55:R55 E68:R68 E81:R81 E107:R107 E120:R120 E133:R133 E146:R146 E159:R159 E172:R172 E185:R185 E198:R198 E458:R458 E445:R445 E29:R29 E354:R354 E250:R250 E211:R211 E224:R224 E237:R237 E302:R302 E263:R263 E276:R276 E289:R289 E315:R315 E328:R328 E341:R341 E406:R406 E367:R367 E380:R380 E393:R393 E471:R471 E484:R484 E510:R510" xr:uid="{2C6A2514-3B92-47A6-A2E5-DCB553DB2181}">
      <formula1>$AZ$4:$AZ$7</formula1>
    </dataValidation>
  </dataValidations>
  <pageMargins left="0.70866141732283472" right="0.70866141732283472" top="0.74803149606299213" bottom="0.74803149606299213" header="0.31496062992125984" footer="0.31496062992125984"/>
  <pageSetup paperSize="9" scale="41" orientation="portrait" r:id="rId1"/>
  <rowBreaks count="9" manualBreakCount="9">
    <brk id="54" max="28" man="1"/>
    <brk id="106" max="28" man="1"/>
    <brk id="158" max="28" man="1"/>
    <brk id="210" max="28" man="1"/>
    <brk id="262" max="28" man="1"/>
    <brk id="314" max="28" man="1"/>
    <brk id="366" max="28" man="1"/>
    <brk id="418" max="28" man="1"/>
    <brk id="470" max="28"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申請書兼請求書・様式1</vt:lpstr>
      <vt:lpstr>別紙</vt:lpstr>
      <vt:lpstr>申請書兼請求書・様式1!Print_Area</vt:lpstr>
      <vt:lpstr>別紙!Print_Area</vt:lpstr>
      <vt:lpstr>別紙!Print_Titles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2026-10-01T06:53:53Z</dcterms:modified>
</cp:coreProperties>
</file>