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1.47\disk1\contents\共有\400 看護対策Ｇ\0026訪問看護職員就労支援事業費補助金\R7年度\要望調査\02HP掲載\"/>
    </mc:Choice>
  </mc:AlternateContent>
  <xr:revisionPtr revIDLastSave="0" documentId="13_ncr:1_{0BB9BA29-34A3-4BC1-9E0B-F5B3329EB840}" xr6:coauthVersionLast="47" xr6:coauthVersionMax="47" xr10:uidLastSave="{00000000-0000-0000-0000-000000000000}"/>
  <bookViews>
    <workbookView xWindow="-110" yWindow="-110" windowWidth="22780" windowHeight="14660" tabRatio="875" activeTab="7" xr2:uid="{00000000-000D-0000-FFFF-FFFF00000000}"/>
  </bookViews>
  <sheets>
    <sheet name="注意事項" sheetId="24" r:id="rId1"/>
    <sheet name="入力シート１" sheetId="18" r:id="rId2"/>
    <sheet name="入力シート２" sheetId="20" r:id="rId3"/>
    <sheet name="計算シート" sheetId="23" state="hidden" r:id="rId4"/>
    <sheet name="参照用" sheetId="21" state="hidden" r:id="rId5"/>
    <sheet name="【提出】事業計画書" sheetId="17" r:id="rId6"/>
    <sheet name="【提出】別紙１－１ 所要額調書" sheetId="16" r:id="rId7"/>
    <sheet name="【提出】別紙１－２支出予定額明細書" sheetId="19" r:id="rId8"/>
  </sheets>
  <definedNames>
    <definedName name="_xlnm.Print_Area" localSheetId="5">【提出】事業計画書!$A$1:$T$205</definedName>
    <definedName name="_xlnm.Print_Area" localSheetId="6">'【提出】別紙１－１ 所要額調書'!$A$1:$U$20</definedName>
    <definedName name="_xlnm.Print_Area" localSheetId="7">'【提出】別紙１－２支出予定額明細書'!$A$1:$T$66</definedName>
    <definedName name="_xlnm.Print_Area" localSheetId="0">注意事項!$A$1:$Q$41</definedName>
    <definedName name="_xlnm.Print_Area" localSheetId="2">入力シート２!$A$1:$Q$136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20" l="1"/>
  <c r="C114" i="20"/>
  <c r="I87" i="20"/>
  <c r="C87" i="20"/>
  <c r="I60" i="20"/>
  <c r="C60" i="20"/>
  <c r="I33" i="20"/>
  <c r="C33" i="20"/>
  <c r="I6" i="20"/>
  <c r="C6" i="20"/>
  <c r="C128" i="20" l="1"/>
  <c r="C74" i="20"/>
  <c r="C101" i="20"/>
  <c r="C47" i="20"/>
  <c r="C20" i="20"/>
  <c r="K14" i="16" l="1"/>
  <c r="L14" i="16" s="1"/>
  <c r="E14" i="16"/>
  <c r="C127" i="20"/>
  <c r="C100" i="20"/>
  <c r="C73" i="20"/>
  <c r="C46" i="20"/>
  <c r="C19" i="20"/>
  <c r="R53" i="19" l="1"/>
  <c r="Q53" i="19"/>
  <c r="O53" i="19"/>
  <c r="M53" i="19"/>
  <c r="K53" i="19"/>
  <c r="I53" i="19"/>
  <c r="C187" i="23"/>
  <c r="D187" i="23"/>
  <c r="E187" i="23"/>
  <c r="F187" i="23"/>
  <c r="G187" i="23"/>
  <c r="H187" i="23"/>
  <c r="I187" i="23"/>
  <c r="J187" i="23"/>
  <c r="K187" i="23"/>
  <c r="L187" i="23"/>
  <c r="M187" i="23"/>
  <c r="N187" i="23"/>
  <c r="D183" i="23"/>
  <c r="D193" i="23" s="1"/>
  <c r="E183" i="23"/>
  <c r="F183" i="23"/>
  <c r="F193" i="23" s="1"/>
  <c r="G183" i="23"/>
  <c r="G193" i="23" s="1"/>
  <c r="H183" i="23"/>
  <c r="H193" i="23" s="1"/>
  <c r="I183" i="23"/>
  <c r="J183" i="23"/>
  <c r="K183" i="23"/>
  <c r="L183" i="23"/>
  <c r="M183" i="23"/>
  <c r="N183" i="23"/>
  <c r="N193" i="23" s="1"/>
  <c r="D184" i="23"/>
  <c r="E184" i="23"/>
  <c r="F184" i="23"/>
  <c r="G184" i="23"/>
  <c r="H184" i="23"/>
  <c r="I184" i="23"/>
  <c r="J184" i="23"/>
  <c r="J193" i="23" s="1"/>
  <c r="K184" i="23"/>
  <c r="L184" i="23"/>
  <c r="M184" i="23"/>
  <c r="M193" i="23" s="1"/>
  <c r="N184" i="23"/>
  <c r="C184" i="23"/>
  <c r="C183" i="23"/>
  <c r="C181" i="23"/>
  <c r="D181" i="23"/>
  <c r="E181" i="23"/>
  <c r="F181" i="23"/>
  <c r="G181" i="23"/>
  <c r="G191" i="23" s="1"/>
  <c r="H181" i="23"/>
  <c r="I181" i="23"/>
  <c r="J181" i="23"/>
  <c r="K181" i="23"/>
  <c r="L181" i="23"/>
  <c r="M181" i="23"/>
  <c r="M191" i="23" s="1"/>
  <c r="N181" i="23"/>
  <c r="N191" i="23" s="1"/>
  <c r="D180" i="23"/>
  <c r="E180" i="23"/>
  <c r="F180" i="23"/>
  <c r="G180" i="23"/>
  <c r="H180" i="23"/>
  <c r="I180" i="23"/>
  <c r="I191" i="23" s="1"/>
  <c r="J180" i="23"/>
  <c r="K180" i="23"/>
  <c r="L180" i="23"/>
  <c r="M180" i="23"/>
  <c r="N180" i="23"/>
  <c r="C180" i="23"/>
  <c r="K193" i="23"/>
  <c r="R42" i="19"/>
  <c r="Q42" i="19"/>
  <c r="O42" i="19"/>
  <c r="M42" i="19"/>
  <c r="K42" i="19"/>
  <c r="I42" i="19"/>
  <c r="C99" i="23"/>
  <c r="C143" i="23"/>
  <c r="C140" i="23"/>
  <c r="C139" i="23"/>
  <c r="C137" i="23"/>
  <c r="C136" i="23"/>
  <c r="C147" i="23" s="1"/>
  <c r="D143" i="23"/>
  <c r="E143" i="23"/>
  <c r="F143" i="23"/>
  <c r="G143" i="23"/>
  <c r="H143" i="23"/>
  <c r="I143" i="23"/>
  <c r="J143" i="23"/>
  <c r="K143" i="23"/>
  <c r="L143" i="23"/>
  <c r="M143" i="23"/>
  <c r="N143" i="23"/>
  <c r="D139" i="23"/>
  <c r="E139" i="23"/>
  <c r="E149" i="23" s="1"/>
  <c r="F139" i="23"/>
  <c r="G139" i="23"/>
  <c r="H139" i="23"/>
  <c r="I139" i="23"/>
  <c r="J139" i="23"/>
  <c r="K139" i="23"/>
  <c r="L139" i="23"/>
  <c r="L149" i="23" s="1"/>
  <c r="M139" i="23"/>
  <c r="M149" i="23" s="1"/>
  <c r="N139" i="23"/>
  <c r="N149" i="23" s="1"/>
  <c r="D140" i="23"/>
  <c r="E140" i="23"/>
  <c r="F140" i="23"/>
  <c r="G140" i="23"/>
  <c r="H140" i="23"/>
  <c r="I140" i="23"/>
  <c r="J140" i="23"/>
  <c r="K140" i="23"/>
  <c r="L140" i="23"/>
  <c r="M140" i="23"/>
  <c r="N140" i="23"/>
  <c r="D136" i="23"/>
  <c r="E136" i="23"/>
  <c r="F136" i="23"/>
  <c r="G136" i="23"/>
  <c r="G138" i="23" s="1"/>
  <c r="H136" i="23"/>
  <c r="I136" i="23"/>
  <c r="J136" i="23"/>
  <c r="K136" i="23"/>
  <c r="L136" i="23"/>
  <c r="M136" i="23"/>
  <c r="N136" i="23"/>
  <c r="N147" i="23" s="1"/>
  <c r="D137" i="23"/>
  <c r="E137" i="23"/>
  <c r="F137" i="23"/>
  <c r="G137" i="23"/>
  <c r="H137" i="23"/>
  <c r="I137" i="23"/>
  <c r="J137" i="23"/>
  <c r="J147" i="23" s="1"/>
  <c r="K137" i="23"/>
  <c r="L137" i="23"/>
  <c r="M137" i="23"/>
  <c r="M147" i="23" s="1"/>
  <c r="N137" i="23"/>
  <c r="K138" i="23"/>
  <c r="I193" i="23" l="1"/>
  <c r="E193" i="23"/>
  <c r="I147" i="23"/>
  <c r="E191" i="23"/>
  <c r="L147" i="23"/>
  <c r="K191" i="23"/>
  <c r="L193" i="23"/>
  <c r="D147" i="23"/>
  <c r="J149" i="23"/>
  <c r="K142" i="23"/>
  <c r="K150" i="23" s="1"/>
  <c r="F147" i="23"/>
  <c r="G141" i="23"/>
  <c r="G142" i="23" s="1"/>
  <c r="H191" i="23"/>
  <c r="E147" i="23"/>
  <c r="K141" i="23"/>
  <c r="L191" i="23"/>
  <c r="C138" i="23"/>
  <c r="H147" i="23"/>
  <c r="F149" i="23"/>
  <c r="I149" i="23"/>
  <c r="J191" i="23"/>
  <c r="F191" i="23"/>
  <c r="D191" i="23"/>
  <c r="C193" i="23"/>
  <c r="C191" i="23"/>
  <c r="C182" i="23"/>
  <c r="G182" i="23"/>
  <c r="I182" i="23"/>
  <c r="M182" i="23"/>
  <c r="D182" i="23"/>
  <c r="F182" i="23"/>
  <c r="H182" i="23"/>
  <c r="H186" i="23" s="1"/>
  <c r="J182" i="23"/>
  <c r="J186" i="23" s="1"/>
  <c r="L182" i="23"/>
  <c r="N182" i="23"/>
  <c r="D185" i="23"/>
  <c r="F185" i="23"/>
  <c r="H185" i="23"/>
  <c r="J185" i="23"/>
  <c r="L185" i="23"/>
  <c r="N185" i="23"/>
  <c r="E182" i="23"/>
  <c r="K182" i="23"/>
  <c r="C185" i="23"/>
  <c r="E185" i="23"/>
  <c r="G185" i="23"/>
  <c r="I185" i="23"/>
  <c r="K185" i="23"/>
  <c r="M185" i="23"/>
  <c r="C149" i="23"/>
  <c r="C141" i="23"/>
  <c r="H149" i="23"/>
  <c r="D149" i="23"/>
  <c r="D138" i="23"/>
  <c r="F138" i="23"/>
  <c r="H138" i="23"/>
  <c r="J138" i="23"/>
  <c r="L138" i="23"/>
  <c r="N138" i="23"/>
  <c r="N142" i="23" s="1"/>
  <c r="D141" i="23"/>
  <c r="F141" i="23"/>
  <c r="H141" i="23"/>
  <c r="J141" i="23"/>
  <c r="L141" i="23"/>
  <c r="N141" i="23"/>
  <c r="G147" i="23"/>
  <c r="K147" i="23"/>
  <c r="G149" i="23"/>
  <c r="K149" i="23"/>
  <c r="E138" i="23"/>
  <c r="I138" i="23"/>
  <c r="I142" i="23" s="1"/>
  <c r="M138" i="23"/>
  <c r="M142" i="23" s="1"/>
  <c r="E141" i="23"/>
  <c r="I141" i="23"/>
  <c r="M141" i="23"/>
  <c r="Q31" i="19"/>
  <c r="O31" i="19"/>
  <c r="M31" i="19"/>
  <c r="K31" i="19"/>
  <c r="I31" i="19"/>
  <c r="D92" i="23"/>
  <c r="E92" i="23"/>
  <c r="F92" i="23"/>
  <c r="G92" i="23"/>
  <c r="H92" i="23"/>
  <c r="I92" i="23"/>
  <c r="J92" i="23"/>
  <c r="K92" i="23"/>
  <c r="L92" i="23"/>
  <c r="M92" i="23"/>
  <c r="N92" i="23"/>
  <c r="D99" i="23"/>
  <c r="E99" i="23"/>
  <c r="F99" i="23"/>
  <c r="G99" i="23"/>
  <c r="H99" i="23"/>
  <c r="I99" i="23"/>
  <c r="J99" i="23"/>
  <c r="K99" i="23"/>
  <c r="L99" i="23"/>
  <c r="M99" i="23"/>
  <c r="N99" i="23"/>
  <c r="D95" i="23"/>
  <c r="E95" i="23"/>
  <c r="F95" i="23"/>
  <c r="G95" i="23"/>
  <c r="H95" i="23"/>
  <c r="H105" i="23" s="1"/>
  <c r="I95" i="23"/>
  <c r="J95" i="23"/>
  <c r="K95" i="23"/>
  <c r="L95" i="23"/>
  <c r="M95" i="23"/>
  <c r="N95" i="23"/>
  <c r="D96" i="23"/>
  <c r="E96" i="23"/>
  <c r="F96" i="23"/>
  <c r="G96" i="23"/>
  <c r="H96" i="23"/>
  <c r="I96" i="23"/>
  <c r="J96" i="23"/>
  <c r="K96" i="23"/>
  <c r="L96" i="23"/>
  <c r="M96" i="23"/>
  <c r="N96" i="23"/>
  <c r="C96" i="23"/>
  <c r="C95" i="23"/>
  <c r="D93" i="23"/>
  <c r="E93" i="23"/>
  <c r="F93" i="23"/>
  <c r="G93" i="23"/>
  <c r="H93" i="23"/>
  <c r="I93" i="23"/>
  <c r="I94" i="23" s="1"/>
  <c r="J93" i="23"/>
  <c r="K93" i="23"/>
  <c r="L93" i="23"/>
  <c r="M93" i="23"/>
  <c r="N93" i="23"/>
  <c r="C93" i="23"/>
  <c r="C92" i="23"/>
  <c r="J103" i="23"/>
  <c r="D51" i="17"/>
  <c r="E51" i="17"/>
  <c r="F51" i="17"/>
  <c r="G51" i="17"/>
  <c r="H51" i="17"/>
  <c r="I51" i="17"/>
  <c r="C51" i="17"/>
  <c r="R20" i="19"/>
  <c r="Q20" i="19"/>
  <c r="O20" i="19"/>
  <c r="M20" i="19"/>
  <c r="K20" i="19"/>
  <c r="C48" i="23"/>
  <c r="M59" i="23"/>
  <c r="D55" i="23"/>
  <c r="E55" i="23"/>
  <c r="F55" i="23"/>
  <c r="G55" i="23"/>
  <c r="H55" i="23"/>
  <c r="I55" i="23"/>
  <c r="J55" i="23"/>
  <c r="K55" i="23"/>
  <c r="L55" i="23"/>
  <c r="M55" i="23"/>
  <c r="N55" i="23"/>
  <c r="C55" i="23"/>
  <c r="D51" i="23"/>
  <c r="E51" i="23"/>
  <c r="F51" i="23"/>
  <c r="G51" i="23"/>
  <c r="H51" i="23"/>
  <c r="H61" i="23" s="1"/>
  <c r="I51" i="23"/>
  <c r="J51" i="23"/>
  <c r="J61" i="23" s="1"/>
  <c r="K51" i="23"/>
  <c r="L51" i="23"/>
  <c r="M51" i="23"/>
  <c r="N51" i="23"/>
  <c r="D52" i="23"/>
  <c r="E52" i="23"/>
  <c r="F52" i="23"/>
  <c r="G52" i="23"/>
  <c r="H52" i="23"/>
  <c r="I52" i="23"/>
  <c r="J52" i="23"/>
  <c r="K52" i="23"/>
  <c r="L52" i="23"/>
  <c r="M52" i="23"/>
  <c r="N52" i="23"/>
  <c r="C52" i="23"/>
  <c r="C51" i="23"/>
  <c r="D49" i="23"/>
  <c r="E49" i="23"/>
  <c r="F49" i="23"/>
  <c r="G49" i="23"/>
  <c r="H49" i="23"/>
  <c r="I49" i="23"/>
  <c r="J49" i="23"/>
  <c r="K49" i="23"/>
  <c r="L49" i="23"/>
  <c r="M49" i="23"/>
  <c r="N49" i="23"/>
  <c r="C49" i="23"/>
  <c r="D48" i="23"/>
  <c r="D59" i="23" s="1"/>
  <c r="E48" i="23"/>
  <c r="E59" i="23" s="1"/>
  <c r="F48" i="23"/>
  <c r="G48" i="23"/>
  <c r="H48" i="23"/>
  <c r="I48" i="23"/>
  <c r="I59" i="23" s="1"/>
  <c r="J48" i="23"/>
  <c r="K48" i="23"/>
  <c r="K50" i="23" s="1"/>
  <c r="L48" i="23"/>
  <c r="L59" i="23" s="1"/>
  <c r="M48" i="23"/>
  <c r="N48" i="23"/>
  <c r="N59" i="23" s="1"/>
  <c r="D174" i="17"/>
  <c r="E174" i="17"/>
  <c r="F174" i="17"/>
  <c r="G174" i="17"/>
  <c r="H174" i="17"/>
  <c r="I174" i="17"/>
  <c r="C174" i="17"/>
  <c r="K172" i="17"/>
  <c r="L172" i="17"/>
  <c r="M172" i="17"/>
  <c r="N172" i="17"/>
  <c r="E172" i="17"/>
  <c r="F172" i="17"/>
  <c r="G172" i="17"/>
  <c r="H172" i="17"/>
  <c r="D133" i="17"/>
  <c r="E133" i="17"/>
  <c r="F133" i="17"/>
  <c r="G133" i="17"/>
  <c r="H133" i="17"/>
  <c r="I133" i="17"/>
  <c r="C133" i="17"/>
  <c r="K131" i="17"/>
  <c r="L131" i="17"/>
  <c r="M131" i="17"/>
  <c r="N131" i="17"/>
  <c r="E131" i="17"/>
  <c r="F131" i="17"/>
  <c r="G131" i="17"/>
  <c r="H131" i="17"/>
  <c r="C129" i="17"/>
  <c r="D92" i="17"/>
  <c r="E92" i="17"/>
  <c r="F92" i="17"/>
  <c r="G92" i="17"/>
  <c r="H92" i="17"/>
  <c r="I92" i="17"/>
  <c r="C92" i="17"/>
  <c r="K90" i="17"/>
  <c r="L90" i="17"/>
  <c r="M90" i="17"/>
  <c r="N90" i="17"/>
  <c r="E90" i="17"/>
  <c r="F90" i="17"/>
  <c r="G90" i="17"/>
  <c r="H90" i="17"/>
  <c r="C88" i="17"/>
  <c r="K49" i="17"/>
  <c r="L49" i="17"/>
  <c r="M49" i="17"/>
  <c r="N49" i="17"/>
  <c r="H49" i="17"/>
  <c r="E49" i="17"/>
  <c r="F49" i="17"/>
  <c r="G49" i="17"/>
  <c r="C47" i="17"/>
  <c r="C170" i="17"/>
  <c r="O169" i="17"/>
  <c r="O128" i="17"/>
  <c r="O87" i="17"/>
  <c r="O46" i="17"/>
  <c r="O5" i="17"/>
  <c r="C49" i="21"/>
  <c r="B49" i="21"/>
  <c r="B45" i="21"/>
  <c r="B46" i="21" s="1"/>
  <c r="D132" i="20" s="1"/>
  <c r="D111" i="20"/>
  <c r="B39" i="21"/>
  <c r="B35" i="21"/>
  <c r="B36" i="21" s="1"/>
  <c r="D105" i="20" s="1"/>
  <c r="C39" i="21"/>
  <c r="D84" i="20"/>
  <c r="N121" i="20"/>
  <c r="L121" i="20"/>
  <c r="J172" i="17"/>
  <c r="D172" i="17"/>
  <c r="N94" i="20"/>
  <c r="L94" i="20"/>
  <c r="J131" i="17"/>
  <c r="D131" i="17"/>
  <c r="B25" i="21"/>
  <c r="B26" i="21" s="1"/>
  <c r="C29" i="21"/>
  <c r="B29" i="21"/>
  <c r="D57" i="20"/>
  <c r="N67" i="20"/>
  <c r="L67" i="20"/>
  <c r="J90" i="17"/>
  <c r="D90" i="17"/>
  <c r="B9" i="21"/>
  <c r="B15" i="21"/>
  <c r="B16" i="21" s="1"/>
  <c r="C9" i="21"/>
  <c r="D30" i="20"/>
  <c r="B5" i="21"/>
  <c r="B6" i="21" s="1"/>
  <c r="C19" i="21"/>
  <c r="B19" i="21"/>
  <c r="J49" i="17"/>
  <c r="D49" i="17"/>
  <c r="N40" i="20"/>
  <c r="L40" i="20"/>
  <c r="I10" i="17"/>
  <c r="D10" i="17"/>
  <c r="E10" i="17"/>
  <c r="F10" i="17"/>
  <c r="G10" i="17"/>
  <c r="H10" i="17"/>
  <c r="C10" i="17"/>
  <c r="K8" i="17"/>
  <c r="L8" i="17"/>
  <c r="M8" i="17"/>
  <c r="N8" i="17"/>
  <c r="E8" i="17"/>
  <c r="F8" i="17"/>
  <c r="G8" i="17"/>
  <c r="H8" i="17"/>
  <c r="C6" i="17"/>
  <c r="L148" i="23" l="1"/>
  <c r="I186" i="23"/>
  <c r="M61" i="23"/>
  <c r="K53" i="23"/>
  <c r="C142" i="23"/>
  <c r="C144" i="23" s="1"/>
  <c r="G186" i="23"/>
  <c r="G194" i="23" s="1"/>
  <c r="E103" i="23"/>
  <c r="K186" i="23"/>
  <c r="K188" i="23" s="1"/>
  <c r="K144" i="23"/>
  <c r="I196" i="23"/>
  <c r="G150" i="23"/>
  <c r="G144" i="23"/>
  <c r="H148" i="23"/>
  <c r="N186" i="23"/>
  <c r="L186" i="23"/>
  <c r="I148" i="23"/>
  <c r="J59" i="23"/>
  <c r="K54" i="23"/>
  <c r="K62" i="23" s="1"/>
  <c r="N61" i="23"/>
  <c r="K59" i="23"/>
  <c r="K64" i="23" s="1"/>
  <c r="N148" i="23"/>
  <c r="K148" i="23"/>
  <c r="H59" i="23"/>
  <c r="I61" i="23"/>
  <c r="L61" i="23"/>
  <c r="M94" i="23"/>
  <c r="G148" i="23"/>
  <c r="L142" i="23"/>
  <c r="M53" i="23"/>
  <c r="G59" i="23"/>
  <c r="J148" i="23"/>
  <c r="J142" i="23"/>
  <c r="M186" i="23"/>
  <c r="M148" i="23"/>
  <c r="N196" i="23"/>
  <c r="J196" i="23"/>
  <c r="E195" i="23"/>
  <c r="M196" i="23"/>
  <c r="C59" i="23"/>
  <c r="D37" i="20"/>
  <c r="C47" i="23" s="1"/>
  <c r="C58" i="23" s="1"/>
  <c r="D10" i="20"/>
  <c r="C195" i="23"/>
  <c r="F195" i="23"/>
  <c r="C103" i="23"/>
  <c r="M105" i="23"/>
  <c r="E97" i="23"/>
  <c r="L105" i="23"/>
  <c r="D103" i="23"/>
  <c r="E142" i="23"/>
  <c r="E186" i="23"/>
  <c r="H195" i="23"/>
  <c r="J195" i="23"/>
  <c r="L195" i="23"/>
  <c r="N195" i="23"/>
  <c r="G195" i="23"/>
  <c r="I195" i="23"/>
  <c r="K195" i="23"/>
  <c r="M195" i="23"/>
  <c r="L196" i="23"/>
  <c r="H196" i="23"/>
  <c r="K196" i="23"/>
  <c r="G196" i="23"/>
  <c r="D195" i="23"/>
  <c r="D196" i="23" s="1"/>
  <c r="E196" i="23"/>
  <c r="H103" i="23"/>
  <c r="C150" i="23"/>
  <c r="N103" i="23"/>
  <c r="L103" i="23"/>
  <c r="F103" i="23"/>
  <c r="C105" i="23"/>
  <c r="D105" i="23"/>
  <c r="M97" i="23"/>
  <c r="M98" i="23" s="1"/>
  <c r="K105" i="23"/>
  <c r="I105" i="23"/>
  <c r="G105" i="23"/>
  <c r="C61" i="23"/>
  <c r="G61" i="23"/>
  <c r="E53" i="23"/>
  <c r="F61" i="23"/>
  <c r="D61" i="23"/>
  <c r="F186" i="23"/>
  <c r="F196" i="23" s="1"/>
  <c r="D186" i="23"/>
  <c r="E192" i="23"/>
  <c r="G192" i="23"/>
  <c r="I192" i="23"/>
  <c r="K192" i="23"/>
  <c r="M192" i="23"/>
  <c r="D192" i="23"/>
  <c r="F192" i="23"/>
  <c r="H192" i="23"/>
  <c r="J192" i="23"/>
  <c r="L192" i="23"/>
  <c r="N192" i="23"/>
  <c r="C186" i="23"/>
  <c r="C192" i="23"/>
  <c r="K194" i="23"/>
  <c r="H142" i="23"/>
  <c r="F142" i="23"/>
  <c r="D142" i="23"/>
  <c r="L152" i="23"/>
  <c r="M152" i="23"/>
  <c r="J152" i="23"/>
  <c r="N152" i="23"/>
  <c r="K152" i="23"/>
  <c r="F148" i="23"/>
  <c r="G151" i="23"/>
  <c r="G152" i="23" s="1"/>
  <c r="E148" i="23"/>
  <c r="K151" i="23"/>
  <c r="D151" i="23"/>
  <c r="H151" i="23"/>
  <c r="H152" i="23" s="1"/>
  <c r="L151" i="23"/>
  <c r="C151" i="23"/>
  <c r="E151" i="23"/>
  <c r="E152" i="23" s="1"/>
  <c r="I151" i="23"/>
  <c r="I152" i="23" s="1"/>
  <c r="M151" i="23"/>
  <c r="F151" i="23"/>
  <c r="F152" i="23" s="1"/>
  <c r="J151" i="23"/>
  <c r="N151" i="23"/>
  <c r="C148" i="23"/>
  <c r="D148" i="23"/>
  <c r="I150" i="23"/>
  <c r="I144" i="23"/>
  <c r="F59" i="23"/>
  <c r="F64" i="23" s="1"/>
  <c r="K61" i="23"/>
  <c r="E94" i="23"/>
  <c r="E98" i="23" s="1"/>
  <c r="E100" i="23" s="1"/>
  <c r="N105" i="23"/>
  <c r="J105" i="23"/>
  <c r="F105" i="23"/>
  <c r="E105" i="23"/>
  <c r="C97" i="23"/>
  <c r="C94" i="23"/>
  <c r="G103" i="23"/>
  <c r="K103" i="23"/>
  <c r="I97" i="23"/>
  <c r="I98" i="23" s="1"/>
  <c r="I103" i="23"/>
  <c r="M103" i="23"/>
  <c r="F94" i="23"/>
  <c r="F98" i="23" s="1"/>
  <c r="J94" i="23"/>
  <c r="N94" i="23"/>
  <c r="N98" i="23" s="1"/>
  <c r="F97" i="23"/>
  <c r="J97" i="23"/>
  <c r="N97" i="23"/>
  <c r="G94" i="23"/>
  <c r="K94" i="23"/>
  <c r="G97" i="23"/>
  <c r="K97" i="23"/>
  <c r="D94" i="23"/>
  <c r="H94" i="23"/>
  <c r="L94" i="23"/>
  <c r="L98" i="23" s="1"/>
  <c r="D97" i="23"/>
  <c r="H97" i="23"/>
  <c r="L97" i="23"/>
  <c r="E61" i="23"/>
  <c r="G50" i="23"/>
  <c r="B12" i="21"/>
  <c r="C15" i="21" s="1"/>
  <c r="C50" i="23"/>
  <c r="G53" i="23"/>
  <c r="E50" i="23"/>
  <c r="M50" i="23"/>
  <c r="M54" i="23" s="1"/>
  <c r="M62" i="23" s="1"/>
  <c r="I53" i="23"/>
  <c r="C53" i="23"/>
  <c r="I50" i="23"/>
  <c r="I54" i="23" s="1"/>
  <c r="I62" i="23" s="1"/>
  <c r="F50" i="23"/>
  <c r="J50" i="23"/>
  <c r="N50" i="23"/>
  <c r="F53" i="23"/>
  <c r="J53" i="23"/>
  <c r="N53" i="23"/>
  <c r="D50" i="23"/>
  <c r="H50" i="23"/>
  <c r="L50" i="23"/>
  <c r="D53" i="23"/>
  <c r="H53" i="23"/>
  <c r="L53" i="23"/>
  <c r="D118" i="20"/>
  <c r="C179" i="23" s="1"/>
  <c r="C190" i="23" s="1"/>
  <c r="D126" i="20"/>
  <c r="B42" i="21"/>
  <c r="D91" i="20"/>
  <c r="C135" i="23" s="1"/>
  <c r="C146" i="23" s="1"/>
  <c r="D99" i="20"/>
  <c r="B32" i="21"/>
  <c r="C35" i="21" s="1"/>
  <c r="D78" i="20"/>
  <c r="D72" i="20"/>
  <c r="D64" i="20"/>
  <c r="C91" i="23" s="1"/>
  <c r="C102" i="23" s="1"/>
  <c r="B22" i="21"/>
  <c r="D45" i="20"/>
  <c r="D51" i="20"/>
  <c r="B2" i="21"/>
  <c r="C5" i="21" s="1"/>
  <c r="C6" i="21" s="1"/>
  <c r="D21" i="18"/>
  <c r="D19" i="18"/>
  <c r="D17" i="18"/>
  <c r="D15" i="18"/>
  <c r="G188" i="23" l="1"/>
  <c r="L54" i="23"/>
  <c r="L62" i="23" s="1"/>
  <c r="K56" i="23"/>
  <c r="N54" i="23"/>
  <c r="N62" i="23" s="1"/>
  <c r="J64" i="23"/>
  <c r="L64" i="23"/>
  <c r="N64" i="23"/>
  <c r="M106" i="23"/>
  <c r="M100" i="23"/>
  <c r="E106" i="23"/>
  <c r="C98" i="23"/>
  <c r="C106" i="23" s="1"/>
  <c r="C152" i="23"/>
  <c r="C153" i="23" s="1"/>
  <c r="C162" i="23" s="1"/>
  <c r="C107" i="23"/>
  <c r="C104" i="23"/>
  <c r="D54" i="23"/>
  <c r="D62" i="23" s="1"/>
  <c r="F54" i="23"/>
  <c r="C196" i="23"/>
  <c r="C197" i="23" s="1"/>
  <c r="C194" i="23"/>
  <c r="C188" i="23"/>
  <c r="I194" i="23"/>
  <c r="I188" i="23"/>
  <c r="H194" i="23"/>
  <c r="H188" i="23"/>
  <c r="E194" i="23"/>
  <c r="E188" i="23"/>
  <c r="M194" i="23"/>
  <c r="M188" i="23"/>
  <c r="J194" i="23"/>
  <c r="J188" i="23"/>
  <c r="D194" i="23"/>
  <c r="D188" i="23"/>
  <c r="L194" i="23"/>
  <c r="L188" i="23"/>
  <c r="F194" i="23"/>
  <c r="F188" i="23"/>
  <c r="N194" i="23"/>
  <c r="N188" i="23"/>
  <c r="D152" i="23"/>
  <c r="D153" i="23" s="1"/>
  <c r="H150" i="23"/>
  <c r="H144" i="23"/>
  <c r="M150" i="23"/>
  <c r="M144" i="23"/>
  <c r="J150" i="23"/>
  <c r="J144" i="23"/>
  <c r="D150" i="23"/>
  <c r="D144" i="23"/>
  <c r="L150" i="23"/>
  <c r="L144" i="23"/>
  <c r="E150" i="23"/>
  <c r="E144" i="23"/>
  <c r="E153" i="23"/>
  <c r="F150" i="23"/>
  <c r="F144" i="23"/>
  <c r="J153" i="23" s="1"/>
  <c r="N150" i="23"/>
  <c r="N144" i="23"/>
  <c r="H54" i="23"/>
  <c r="H62" i="23" s="1"/>
  <c r="J54" i="23"/>
  <c r="J62" i="23" s="1"/>
  <c r="E54" i="23"/>
  <c r="E56" i="23" s="1"/>
  <c r="C54" i="23"/>
  <c r="C60" i="23"/>
  <c r="H98" i="23"/>
  <c r="H106" i="23" s="1"/>
  <c r="K98" i="23"/>
  <c r="K106" i="23" s="1"/>
  <c r="J98" i="23"/>
  <c r="J106" i="23" s="1"/>
  <c r="I64" i="23"/>
  <c r="G54" i="23"/>
  <c r="G62" i="23" s="1"/>
  <c r="D107" i="23"/>
  <c r="D108" i="23" s="1"/>
  <c r="G98" i="23"/>
  <c r="C63" i="23"/>
  <c r="D63" i="23"/>
  <c r="D64" i="23" s="1"/>
  <c r="M64" i="23"/>
  <c r="M108" i="23"/>
  <c r="M107" i="23"/>
  <c r="M104" i="23"/>
  <c r="G104" i="23"/>
  <c r="G107" i="23"/>
  <c r="G108" i="23" s="1"/>
  <c r="N107" i="23"/>
  <c r="J104" i="23"/>
  <c r="L104" i="23"/>
  <c r="F107" i="23"/>
  <c r="F108" i="23" s="1"/>
  <c r="L108" i="23"/>
  <c r="N108" i="23"/>
  <c r="E107" i="23"/>
  <c r="E108" i="23" s="1"/>
  <c r="H104" i="23"/>
  <c r="D98" i="23"/>
  <c r="D100" i="23" s="1"/>
  <c r="F104" i="23"/>
  <c r="H107" i="23"/>
  <c r="L107" i="23"/>
  <c r="I108" i="23"/>
  <c r="I107" i="23"/>
  <c r="I104" i="23"/>
  <c r="E104" i="23"/>
  <c r="N104" i="23"/>
  <c r="K104" i="23"/>
  <c r="K108" i="23"/>
  <c r="K107" i="23"/>
  <c r="J107" i="23"/>
  <c r="J108" i="23"/>
  <c r="D104" i="23"/>
  <c r="I100" i="23"/>
  <c r="I106" i="23"/>
  <c r="N106" i="23"/>
  <c r="N100" i="23"/>
  <c r="J100" i="23"/>
  <c r="F106" i="23"/>
  <c r="F100" i="23"/>
  <c r="L106" i="23"/>
  <c r="L100" i="23"/>
  <c r="K100" i="23"/>
  <c r="E63" i="23"/>
  <c r="I63" i="23"/>
  <c r="M63" i="23"/>
  <c r="F63" i="23"/>
  <c r="J63" i="23"/>
  <c r="N63" i="23"/>
  <c r="H63" i="23"/>
  <c r="L63" i="23"/>
  <c r="G63" i="23"/>
  <c r="G64" i="23" s="1"/>
  <c r="K63" i="23"/>
  <c r="F62" i="23"/>
  <c r="L60" i="23"/>
  <c r="H60" i="23"/>
  <c r="D60" i="23"/>
  <c r="I60" i="23"/>
  <c r="N60" i="23"/>
  <c r="M60" i="23"/>
  <c r="E60" i="23"/>
  <c r="J60" i="23"/>
  <c r="G60" i="23"/>
  <c r="F60" i="23"/>
  <c r="K60" i="23"/>
  <c r="I56" i="23"/>
  <c r="N56" i="23"/>
  <c r="M56" i="23"/>
  <c r="G45" i="21"/>
  <c r="G46" i="21" s="1"/>
  <c r="K45" i="21"/>
  <c r="K46" i="21" s="1"/>
  <c r="D45" i="21"/>
  <c r="D46" i="21" s="1"/>
  <c r="H45" i="21"/>
  <c r="H46" i="21" s="1"/>
  <c r="L45" i="21"/>
  <c r="L46" i="21" s="1"/>
  <c r="F45" i="21"/>
  <c r="F46" i="21" s="1"/>
  <c r="C45" i="21"/>
  <c r="C46" i="21" s="1"/>
  <c r="E45" i="21"/>
  <c r="E46" i="21" s="1"/>
  <c r="I45" i="21"/>
  <c r="I46" i="21" s="1"/>
  <c r="M45" i="21"/>
  <c r="M46" i="21" s="1"/>
  <c r="J45" i="21"/>
  <c r="J46" i="21" s="1"/>
  <c r="D35" i="21"/>
  <c r="D36" i="21" s="1"/>
  <c r="H35" i="21"/>
  <c r="H36" i="21" s="1"/>
  <c r="L35" i="21"/>
  <c r="L36" i="21" s="1"/>
  <c r="G35" i="21"/>
  <c r="G36" i="21" s="1"/>
  <c r="E35" i="21"/>
  <c r="E36" i="21" s="1"/>
  <c r="I35" i="21"/>
  <c r="I36" i="21" s="1"/>
  <c r="M35" i="21"/>
  <c r="M36" i="21" s="1"/>
  <c r="F35" i="21"/>
  <c r="F36" i="21" s="1"/>
  <c r="J35" i="21"/>
  <c r="J36" i="21" s="1"/>
  <c r="C36" i="21"/>
  <c r="K35" i="21"/>
  <c r="K36" i="21" s="1"/>
  <c r="D25" i="21"/>
  <c r="D26" i="21" s="1"/>
  <c r="H25" i="21"/>
  <c r="H26" i="21" s="1"/>
  <c r="L25" i="21"/>
  <c r="L26" i="21" s="1"/>
  <c r="E25" i="21"/>
  <c r="E26" i="21" s="1"/>
  <c r="I25" i="21"/>
  <c r="I26" i="21" s="1"/>
  <c r="M25" i="21"/>
  <c r="M26" i="21" s="1"/>
  <c r="F25" i="21"/>
  <c r="F26" i="21" s="1"/>
  <c r="J25" i="21"/>
  <c r="J26" i="21" s="1"/>
  <c r="C25" i="21"/>
  <c r="C26" i="21" s="1"/>
  <c r="G25" i="21"/>
  <c r="G26" i="21" s="1"/>
  <c r="K25" i="21"/>
  <c r="K26" i="21" s="1"/>
  <c r="G15" i="21"/>
  <c r="G16" i="21" s="1"/>
  <c r="K15" i="21"/>
  <c r="K16" i="21" s="1"/>
  <c r="F15" i="21"/>
  <c r="F16" i="21" s="1"/>
  <c r="J15" i="21"/>
  <c r="J16" i="21" s="1"/>
  <c r="C16" i="21"/>
  <c r="D15" i="21"/>
  <c r="D16" i="21" s="1"/>
  <c r="H15" i="21"/>
  <c r="H16" i="21" s="1"/>
  <c r="L15" i="21"/>
  <c r="L16" i="21" s="1"/>
  <c r="E15" i="21"/>
  <c r="E16" i="21" s="1"/>
  <c r="I15" i="21"/>
  <c r="I16" i="21" s="1"/>
  <c r="M15" i="21"/>
  <c r="M16" i="21" s="1"/>
  <c r="D3" i="20"/>
  <c r="R5" i="16"/>
  <c r="A14" i="16"/>
  <c r="H64" i="23" l="1"/>
  <c r="H108" i="23"/>
  <c r="C100" i="23"/>
  <c r="G56" i="23"/>
  <c r="C108" i="23"/>
  <c r="C109" i="23" s="1"/>
  <c r="H100" i="23"/>
  <c r="H56" i="23"/>
  <c r="N197" i="23"/>
  <c r="L197" i="23"/>
  <c r="H197" i="23"/>
  <c r="D197" i="23"/>
  <c r="F200" i="23" s="1"/>
  <c r="K197" i="23"/>
  <c r="G197" i="23"/>
  <c r="J197" i="23"/>
  <c r="F197" i="23"/>
  <c r="M197" i="23"/>
  <c r="I197" i="23"/>
  <c r="E197" i="23"/>
  <c r="N206" i="23"/>
  <c r="F206" i="23"/>
  <c r="J203" i="23"/>
  <c r="N202" i="23"/>
  <c r="F202" i="23"/>
  <c r="I206" i="23"/>
  <c r="K203" i="23"/>
  <c r="M202" i="23"/>
  <c r="E202" i="23"/>
  <c r="M153" i="23"/>
  <c r="H153" i="23"/>
  <c r="N153" i="23"/>
  <c r="F153" i="23"/>
  <c r="I153" i="23"/>
  <c r="L153" i="23"/>
  <c r="G153" i="23"/>
  <c r="K153" i="23"/>
  <c r="E64" i="23"/>
  <c r="E65" i="23" s="1"/>
  <c r="C64" i="23"/>
  <c r="C65" i="23" s="1"/>
  <c r="C56" i="23"/>
  <c r="C62" i="23"/>
  <c r="E62" i="23"/>
  <c r="D109" i="23"/>
  <c r="D106" i="23"/>
  <c r="G106" i="23"/>
  <c r="G100" i="23"/>
  <c r="D56" i="23"/>
  <c r="L56" i="23"/>
  <c r="F56" i="23"/>
  <c r="J56" i="23"/>
  <c r="J132" i="20"/>
  <c r="J126" i="20"/>
  <c r="J118" i="20"/>
  <c r="I179" i="23" s="1"/>
  <c r="I190" i="23" s="1"/>
  <c r="L118" i="20"/>
  <c r="K179" i="23" s="1"/>
  <c r="K190" i="23" s="1"/>
  <c r="L132" i="20"/>
  <c r="L126" i="20"/>
  <c r="E132" i="20"/>
  <c r="E126" i="20"/>
  <c r="E118" i="20"/>
  <c r="D179" i="23" s="1"/>
  <c r="D190" i="23" s="1"/>
  <c r="F132" i="20"/>
  <c r="F126" i="20"/>
  <c r="F118" i="20"/>
  <c r="E179" i="23" s="1"/>
  <c r="E190" i="23" s="1"/>
  <c r="G132" i="20"/>
  <c r="G126" i="20"/>
  <c r="G118" i="20"/>
  <c r="F179" i="23" s="1"/>
  <c r="F190" i="23" s="1"/>
  <c r="O132" i="20"/>
  <c r="O126" i="20"/>
  <c r="O118" i="20"/>
  <c r="N179" i="23" s="1"/>
  <c r="N190" i="23" s="1"/>
  <c r="H118" i="20"/>
  <c r="G179" i="23" s="1"/>
  <c r="G190" i="23" s="1"/>
  <c r="H126" i="20"/>
  <c r="H132" i="20"/>
  <c r="M132" i="20"/>
  <c r="M126" i="20"/>
  <c r="M118" i="20"/>
  <c r="L179" i="23" s="1"/>
  <c r="L190" i="23" s="1"/>
  <c r="K118" i="20"/>
  <c r="J179" i="23" s="1"/>
  <c r="J190" i="23" s="1"/>
  <c r="K132" i="20"/>
  <c r="K126" i="20"/>
  <c r="N132" i="20"/>
  <c r="N126" i="20"/>
  <c r="N118" i="20"/>
  <c r="M179" i="23" s="1"/>
  <c r="M190" i="23" s="1"/>
  <c r="I132" i="20"/>
  <c r="I126" i="20"/>
  <c r="I118" i="20"/>
  <c r="H179" i="23" s="1"/>
  <c r="H190" i="23" s="1"/>
  <c r="I105" i="20"/>
  <c r="I99" i="20"/>
  <c r="I91" i="20"/>
  <c r="H135" i="23" s="1"/>
  <c r="H146" i="23" s="1"/>
  <c r="M105" i="20"/>
  <c r="M99" i="20"/>
  <c r="M91" i="20"/>
  <c r="L135" i="23" s="1"/>
  <c r="L146" i="23" s="1"/>
  <c r="O105" i="20"/>
  <c r="O99" i="20"/>
  <c r="O91" i="20"/>
  <c r="N135" i="23" s="1"/>
  <c r="N146" i="23" s="1"/>
  <c r="N105" i="20"/>
  <c r="N99" i="20"/>
  <c r="N91" i="20"/>
  <c r="M135" i="23" s="1"/>
  <c r="M146" i="23" s="1"/>
  <c r="H91" i="20"/>
  <c r="G135" i="23" s="1"/>
  <c r="G146" i="23" s="1"/>
  <c r="H105" i="20"/>
  <c r="H99" i="20"/>
  <c r="K105" i="20"/>
  <c r="K99" i="20"/>
  <c r="K91" i="20"/>
  <c r="J135" i="23" s="1"/>
  <c r="J146" i="23" s="1"/>
  <c r="J105" i="20"/>
  <c r="J99" i="20"/>
  <c r="J91" i="20"/>
  <c r="I135" i="23" s="1"/>
  <c r="I146" i="23" s="1"/>
  <c r="E105" i="20"/>
  <c r="E99" i="20"/>
  <c r="E91" i="20"/>
  <c r="D135" i="23" s="1"/>
  <c r="D146" i="23" s="1"/>
  <c r="L105" i="20"/>
  <c r="L99" i="20"/>
  <c r="L91" i="20"/>
  <c r="K135" i="23" s="1"/>
  <c r="K146" i="23" s="1"/>
  <c r="G105" i="20"/>
  <c r="G99" i="20"/>
  <c r="G91" i="20"/>
  <c r="F135" i="23" s="1"/>
  <c r="F146" i="23" s="1"/>
  <c r="F105" i="20"/>
  <c r="F99" i="20"/>
  <c r="F91" i="20"/>
  <c r="E135" i="23" s="1"/>
  <c r="E146" i="23" s="1"/>
  <c r="G78" i="20"/>
  <c r="G72" i="20"/>
  <c r="G64" i="20"/>
  <c r="F91" i="23" s="1"/>
  <c r="F102" i="23" s="1"/>
  <c r="M78" i="20"/>
  <c r="M72" i="20"/>
  <c r="M64" i="20"/>
  <c r="L91" i="23" s="1"/>
  <c r="L102" i="23" s="1"/>
  <c r="H78" i="20"/>
  <c r="H72" i="20"/>
  <c r="H64" i="20"/>
  <c r="G91" i="23" s="1"/>
  <c r="G102" i="23" s="1"/>
  <c r="N78" i="20"/>
  <c r="N72" i="20"/>
  <c r="N64" i="20"/>
  <c r="M91" i="23" s="1"/>
  <c r="M102" i="23" s="1"/>
  <c r="I78" i="20"/>
  <c r="I72" i="20"/>
  <c r="I64" i="20"/>
  <c r="H91" i="23" s="1"/>
  <c r="H102" i="23" s="1"/>
  <c r="O78" i="20"/>
  <c r="O72" i="20"/>
  <c r="O64" i="20"/>
  <c r="N91" i="23" s="1"/>
  <c r="N102" i="23" s="1"/>
  <c r="J78" i="20"/>
  <c r="J72" i="20"/>
  <c r="J64" i="20"/>
  <c r="I91" i="23" s="1"/>
  <c r="I102" i="23" s="1"/>
  <c r="L78" i="20"/>
  <c r="L72" i="20"/>
  <c r="L64" i="20"/>
  <c r="K91" i="23" s="1"/>
  <c r="K102" i="23" s="1"/>
  <c r="E78" i="20"/>
  <c r="E72" i="20"/>
  <c r="E64" i="20"/>
  <c r="D91" i="23" s="1"/>
  <c r="D102" i="23" s="1"/>
  <c r="K78" i="20"/>
  <c r="K72" i="20"/>
  <c r="K64" i="20"/>
  <c r="J91" i="23" s="1"/>
  <c r="J102" i="23" s="1"/>
  <c r="F78" i="20"/>
  <c r="F72" i="20"/>
  <c r="F64" i="20"/>
  <c r="E91" i="23" s="1"/>
  <c r="E102" i="23" s="1"/>
  <c r="N37" i="20"/>
  <c r="M47" i="23" s="1"/>
  <c r="M58" i="23" s="1"/>
  <c r="N51" i="20"/>
  <c r="N45" i="20"/>
  <c r="O37" i="20"/>
  <c r="N47" i="23" s="1"/>
  <c r="N58" i="23" s="1"/>
  <c r="O45" i="20"/>
  <c r="O51" i="20"/>
  <c r="H37" i="20"/>
  <c r="G47" i="23" s="1"/>
  <c r="G58" i="23" s="1"/>
  <c r="H51" i="20"/>
  <c r="H45" i="20"/>
  <c r="F37" i="20"/>
  <c r="E47" i="23" s="1"/>
  <c r="E58" i="23" s="1"/>
  <c r="F45" i="20"/>
  <c r="F51" i="20"/>
  <c r="M37" i="20"/>
  <c r="L47" i="23" s="1"/>
  <c r="L58" i="23" s="1"/>
  <c r="M51" i="20"/>
  <c r="M45" i="20"/>
  <c r="L37" i="20"/>
  <c r="K47" i="23" s="1"/>
  <c r="K58" i="23" s="1"/>
  <c r="L51" i="20"/>
  <c r="L45" i="20"/>
  <c r="J37" i="20"/>
  <c r="I47" i="23" s="1"/>
  <c r="I58" i="23" s="1"/>
  <c r="J51" i="20"/>
  <c r="J45" i="20"/>
  <c r="K37" i="20"/>
  <c r="J47" i="23" s="1"/>
  <c r="J58" i="23" s="1"/>
  <c r="K51" i="20"/>
  <c r="K45" i="20"/>
  <c r="G37" i="20"/>
  <c r="F47" i="23" s="1"/>
  <c r="F58" i="23" s="1"/>
  <c r="G51" i="20"/>
  <c r="G45" i="20"/>
  <c r="E37" i="20"/>
  <c r="D47" i="23" s="1"/>
  <c r="D58" i="23" s="1"/>
  <c r="E51" i="20"/>
  <c r="E45" i="20"/>
  <c r="I37" i="20"/>
  <c r="H47" i="23" s="1"/>
  <c r="H58" i="23" s="1"/>
  <c r="I51" i="20"/>
  <c r="I45" i="20"/>
  <c r="G200" i="23" l="1"/>
  <c r="D200" i="23"/>
  <c r="G202" i="23"/>
  <c r="E203" i="23"/>
  <c r="E204" i="23" s="1"/>
  <c r="E205" i="23" s="1"/>
  <c r="M203" i="23"/>
  <c r="M204" i="23" s="1"/>
  <c r="M205" i="23" s="1"/>
  <c r="K206" i="23"/>
  <c r="H202" i="23"/>
  <c r="D203" i="23"/>
  <c r="D204" i="23" s="1"/>
  <c r="D205" i="23" s="1"/>
  <c r="L203" i="23"/>
  <c r="L204" i="23" s="1"/>
  <c r="L205" i="23" s="1"/>
  <c r="H206" i="23"/>
  <c r="J201" i="23"/>
  <c r="M200" i="23"/>
  <c r="E200" i="23"/>
  <c r="G201" i="23"/>
  <c r="J200" i="23"/>
  <c r="L201" i="23"/>
  <c r="I201" i="23"/>
  <c r="L200" i="23"/>
  <c r="I202" i="23"/>
  <c r="G203" i="23"/>
  <c r="G204" i="23" s="1"/>
  <c r="G205" i="23" s="1"/>
  <c r="E206" i="23"/>
  <c r="M206" i="23"/>
  <c r="J202" i="23"/>
  <c r="F203" i="23"/>
  <c r="F204" i="23" s="1"/>
  <c r="F205" i="23" s="1"/>
  <c r="N203" i="23"/>
  <c r="J206" i="23"/>
  <c r="H201" i="23"/>
  <c r="K200" i="23"/>
  <c r="M201" i="23"/>
  <c r="E201" i="23"/>
  <c r="H200" i="23"/>
  <c r="D201" i="23"/>
  <c r="K202" i="23"/>
  <c r="I203" i="23"/>
  <c r="I204" i="23" s="1"/>
  <c r="I205" i="23" s="1"/>
  <c r="G206" i="23"/>
  <c r="D202" i="23"/>
  <c r="L202" i="23"/>
  <c r="H203" i="23"/>
  <c r="H204" i="23" s="1"/>
  <c r="H205" i="23" s="1"/>
  <c r="D206" i="23"/>
  <c r="L206" i="23"/>
  <c r="N201" i="23"/>
  <c r="F201" i="23"/>
  <c r="I200" i="23"/>
  <c r="K201" i="23"/>
  <c r="N200" i="23"/>
  <c r="C203" i="23"/>
  <c r="C204" i="23" s="1"/>
  <c r="C201" i="23"/>
  <c r="C200" i="23"/>
  <c r="C206" i="23"/>
  <c r="C202" i="23"/>
  <c r="K204" i="23"/>
  <c r="K205" i="23" s="1"/>
  <c r="J204" i="23"/>
  <c r="J205" i="23" s="1"/>
  <c r="N204" i="23"/>
  <c r="N205" i="23" s="1"/>
  <c r="C159" i="23"/>
  <c r="C160" i="23" s="1"/>
  <c r="C161" i="23" s="1"/>
  <c r="D156" i="23"/>
  <c r="L156" i="23"/>
  <c r="I157" i="23"/>
  <c r="G156" i="23"/>
  <c r="D157" i="23"/>
  <c r="L157" i="23"/>
  <c r="J162" i="23"/>
  <c r="N159" i="23"/>
  <c r="N160" i="23" s="1"/>
  <c r="N161" i="23" s="1"/>
  <c r="F159" i="23"/>
  <c r="F160" i="23" s="1"/>
  <c r="F161" i="23" s="1"/>
  <c r="J158" i="23"/>
  <c r="K162" i="23"/>
  <c r="C158" i="23"/>
  <c r="J156" i="23"/>
  <c r="G157" i="23"/>
  <c r="E156" i="23"/>
  <c r="M156" i="23"/>
  <c r="J157" i="23"/>
  <c r="L162" i="23"/>
  <c r="D162" i="23"/>
  <c r="H159" i="23"/>
  <c r="H160" i="23" s="1"/>
  <c r="H161" i="23" s="1"/>
  <c r="L158" i="23"/>
  <c r="D158" i="23"/>
  <c r="G159" i="23"/>
  <c r="G160" i="23" s="1"/>
  <c r="G161" i="23" s="1"/>
  <c r="I162" i="23"/>
  <c r="E159" i="23"/>
  <c r="E160" i="23" s="1"/>
  <c r="E161" i="23" s="1"/>
  <c r="K158" i="23"/>
  <c r="M162" i="23"/>
  <c r="E162" i="23"/>
  <c r="I159" i="23"/>
  <c r="I160" i="23" s="1"/>
  <c r="I161" i="23" s="1"/>
  <c r="M158" i="23"/>
  <c r="E158" i="23"/>
  <c r="H156" i="23"/>
  <c r="E157" i="23"/>
  <c r="M157" i="23"/>
  <c r="K156" i="23"/>
  <c r="H157" i="23"/>
  <c r="N162" i="23"/>
  <c r="F162" i="23"/>
  <c r="J159" i="23"/>
  <c r="J160" i="23" s="1"/>
  <c r="J161" i="23" s="1"/>
  <c r="N158" i="23"/>
  <c r="F158" i="23"/>
  <c r="K159" i="23"/>
  <c r="K160" i="23" s="1"/>
  <c r="K161" i="23" s="1"/>
  <c r="C157" i="23"/>
  <c r="F156" i="23"/>
  <c r="N156" i="23"/>
  <c r="K157" i="23"/>
  <c r="I156" i="23"/>
  <c r="F157" i="23"/>
  <c r="N157" i="23"/>
  <c r="H162" i="23"/>
  <c r="L159" i="23"/>
  <c r="L160" i="23" s="1"/>
  <c r="L161" i="23" s="1"/>
  <c r="D159" i="23"/>
  <c r="D160" i="23" s="1"/>
  <c r="D161" i="23" s="1"/>
  <c r="H158" i="23"/>
  <c r="G162" i="23"/>
  <c r="G158" i="23"/>
  <c r="M159" i="23"/>
  <c r="M160" i="23" s="1"/>
  <c r="M161" i="23" s="1"/>
  <c r="I158" i="23"/>
  <c r="C156" i="23"/>
  <c r="C11" i="23"/>
  <c r="C205" i="23" l="1"/>
  <c r="C209" i="23" s="1" a="1"/>
  <c r="C165" i="23" a="1"/>
  <c r="I175" i="23" s="1"/>
  <c r="S52" i="19" s="1"/>
  <c r="C8" i="23"/>
  <c r="I219" i="23" l="1"/>
  <c r="S63" i="19" s="1"/>
  <c r="G219" i="23"/>
  <c r="N63" i="19" s="1"/>
  <c r="O63" i="19" s="1"/>
  <c r="E219" i="23"/>
  <c r="L63" i="19" s="1"/>
  <c r="M63" i="19" s="1"/>
  <c r="C219" i="23"/>
  <c r="H63" i="19" s="1"/>
  <c r="I63" i="19" s="1"/>
  <c r="H218" i="23"/>
  <c r="P62" i="19" s="1"/>
  <c r="F218" i="23"/>
  <c r="D218" i="23"/>
  <c r="J62" i="19" s="1"/>
  <c r="K62" i="19" s="1"/>
  <c r="I217" i="23"/>
  <c r="S61" i="19" s="1"/>
  <c r="G217" i="23"/>
  <c r="N61" i="19" s="1"/>
  <c r="O61" i="19" s="1"/>
  <c r="E217" i="23"/>
  <c r="L61" i="19" s="1"/>
  <c r="M61" i="19" s="1"/>
  <c r="C217" i="23"/>
  <c r="H61" i="19" s="1"/>
  <c r="I61" i="19" s="1"/>
  <c r="H216" i="23"/>
  <c r="P60" i="19" s="1"/>
  <c r="F216" i="23"/>
  <c r="D216" i="23"/>
  <c r="J60" i="19" s="1"/>
  <c r="K60" i="19" s="1"/>
  <c r="I215" i="23"/>
  <c r="S59" i="19" s="1"/>
  <c r="G215" i="23"/>
  <c r="N59" i="19" s="1"/>
  <c r="O59" i="19" s="1"/>
  <c r="E215" i="23"/>
  <c r="L59" i="19" s="1"/>
  <c r="M59" i="19" s="1"/>
  <c r="C215" i="23"/>
  <c r="H59" i="19" s="1"/>
  <c r="I59" i="19" s="1"/>
  <c r="H214" i="23"/>
  <c r="P58" i="19" s="1"/>
  <c r="F214" i="23"/>
  <c r="D214" i="23"/>
  <c r="J58" i="19" s="1"/>
  <c r="K58" i="19" s="1"/>
  <c r="I213" i="23"/>
  <c r="S57" i="19" s="1"/>
  <c r="G213" i="23"/>
  <c r="N57" i="19" s="1"/>
  <c r="O57" i="19" s="1"/>
  <c r="E213" i="23"/>
  <c r="L57" i="19" s="1"/>
  <c r="M57" i="19" s="1"/>
  <c r="C213" i="23"/>
  <c r="H57" i="19" s="1"/>
  <c r="I57" i="19" s="1"/>
  <c r="H212" i="23"/>
  <c r="P56" i="19" s="1"/>
  <c r="F212" i="23"/>
  <c r="D212" i="23"/>
  <c r="J56" i="19" s="1"/>
  <c r="K56" i="19" s="1"/>
  <c r="I211" i="23"/>
  <c r="S55" i="19" s="1"/>
  <c r="G211" i="23"/>
  <c r="N55" i="19" s="1"/>
  <c r="O55" i="19" s="1"/>
  <c r="E211" i="23"/>
  <c r="L55" i="19" s="1"/>
  <c r="M55" i="19" s="1"/>
  <c r="C211" i="23"/>
  <c r="H55" i="19" s="1"/>
  <c r="I55" i="19" s="1"/>
  <c r="H210" i="23"/>
  <c r="P54" i="19" s="1"/>
  <c r="F210" i="23"/>
  <c r="D210" i="23"/>
  <c r="J54" i="19" s="1"/>
  <c r="K54" i="19" s="1"/>
  <c r="I209" i="23"/>
  <c r="G209" i="23"/>
  <c r="E209" i="23"/>
  <c r="C209" i="23"/>
  <c r="H219" i="23"/>
  <c r="P63" i="19" s="1"/>
  <c r="F219" i="23"/>
  <c r="D219" i="23"/>
  <c r="J63" i="19" s="1"/>
  <c r="K63" i="19" s="1"/>
  <c r="I218" i="23"/>
  <c r="S62" i="19" s="1"/>
  <c r="G218" i="23"/>
  <c r="N62" i="19" s="1"/>
  <c r="O62" i="19" s="1"/>
  <c r="E218" i="23"/>
  <c r="L62" i="19" s="1"/>
  <c r="M62" i="19" s="1"/>
  <c r="C218" i="23"/>
  <c r="H62" i="19" s="1"/>
  <c r="I62" i="19" s="1"/>
  <c r="H217" i="23"/>
  <c r="P61" i="19" s="1"/>
  <c r="F217" i="23"/>
  <c r="D217" i="23"/>
  <c r="J61" i="19" s="1"/>
  <c r="K61" i="19" s="1"/>
  <c r="I216" i="23"/>
  <c r="S60" i="19" s="1"/>
  <c r="G216" i="23"/>
  <c r="N60" i="19" s="1"/>
  <c r="O60" i="19" s="1"/>
  <c r="E216" i="23"/>
  <c r="L60" i="19" s="1"/>
  <c r="M60" i="19" s="1"/>
  <c r="C216" i="23"/>
  <c r="H60" i="19" s="1"/>
  <c r="I60" i="19" s="1"/>
  <c r="H215" i="23"/>
  <c r="P59" i="19" s="1"/>
  <c r="F215" i="23"/>
  <c r="D215" i="23"/>
  <c r="J59" i="19" s="1"/>
  <c r="K59" i="19" s="1"/>
  <c r="I214" i="23"/>
  <c r="S58" i="19" s="1"/>
  <c r="G214" i="23"/>
  <c r="N58" i="19" s="1"/>
  <c r="O58" i="19" s="1"/>
  <c r="E214" i="23"/>
  <c r="L58" i="19" s="1"/>
  <c r="M58" i="19" s="1"/>
  <c r="C214" i="23"/>
  <c r="H58" i="19" s="1"/>
  <c r="I58" i="19" s="1"/>
  <c r="H213" i="23"/>
  <c r="P57" i="19" s="1"/>
  <c r="F213" i="23"/>
  <c r="D213" i="23"/>
  <c r="J57" i="19" s="1"/>
  <c r="K57" i="19" s="1"/>
  <c r="I212" i="23"/>
  <c r="S56" i="19" s="1"/>
  <c r="G212" i="23"/>
  <c r="N56" i="19" s="1"/>
  <c r="O56" i="19" s="1"/>
  <c r="E212" i="23"/>
  <c r="L56" i="19" s="1"/>
  <c r="M56" i="19" s="1"/>
  <c r="C212" i="23"/>
  <c r="H56" i="19" s="1"/>
  <c r="I56" i="19" s="1"/>
  <c r="H211" i="23"/>
  <c r="P55" i="19" s="1"/>
  <c r="F211" i="23"/>
  <c r="D211" i="23"/>
  <c r="J55" i="19" s="1"/>
  <c r="K55" i="19" s="1"/>
  <c r="I210" i="23"/>
  <c r="S54" i="19" s="1"/>
  <c r="G210" i="23"/>
  <c r="N54" i="19" s="1"/>
  <c r="O54" i="19" s="1"/>
  <c r="E210" i="23"/>
  <c r="L54" i="19" s="1"/>
  <c r="M54" i="19" s="1"/>
  <c r="C210" i="23"/>
  <c r="H54" i="19" s="1"/>
  <c r="I54" i="19" s="1"/>
  <c r="H209" i="23"/>
  <c r="F209" i="23"/>
  <c r="D209" i="23"/>
  <c r="E175" i="23"/>
  <c r="L52" i="19" s="1"/>
  <c r="M52" i="19" s="1"/>
  <c r="D174" i="23"/>
  <c r="J51" i="19" s="1"/>
  <c r="K51" i="19" s="1"/>
  <c r="C173" i="23"/>
  <c r="H50" i="19" s="1"/>
  <c r="I50" i="19" s="1"/>
  <c r="I171" i="23"/>
  <c r="S48" i="19" s="1"/>
  <c r="H170" i="23"/>
  <c r="P47" i="19" s="1"/>
  <c r="G169" i="23"/>
  <c r="N46" i="19" s="1"/>
  <c r="O46" i="19" s="1"/>
  <c r="F168" i="23"/>
  <c r="E167" i="23"/>
  <c r="L44" i="19" s="1"/>
  <c r="M44" i="19" s="1"/>
  <c r="D166" i="23"/>
  <c r="J43" i="19" s="1"/>
  <c r="K43" i="19" s="1"/>
  <c r="C165" i="23"/>
  <c r="C174" i="23"/>
  <c r="H51" i="19" s="1"/>
  <c r="I51" i="19" s="1"/>
  <c r="H171" i="23"/>
  <c r="P48" i="19" s="1"/>
  <c r="F169" i="23"/>
  <c r="D167" i="23"/>
  <c r="J44" i="19" s="1"/>
  <c r="K44" i="19" s="1"/>
  <c r="F175" i="23"/>
  <c r="D173" i="23"/>
  <c r="J50" i="19" s="1"/>
  <c r="K50" i="19" s="1"/>
  <c r="I170" i="23"/>
  <c r="S47" i="19" s="1"/>
  <c r="G168" i="23"/>
  <c r="N45" i="19" s="1"/>
  <c r="O45" i="19" s="1"/>
  <c r="E166" i="23"/>
  <c r="L43" i="19" s="1"/>
  <c r="M43" i="19" s="1"/>
  <c r="G175" i="23"/>
  <c r="N52" i="19" s="1"/>
  <c r="O52" i="19" s="1"/>
  <c r="F174" i="23"/>
  <c r="E173" i="23"/>
  <c r="L50" i="19" s="1"/>
  <c r="M50" i="19" s="1"/>
  <c r="D172" i="23"/>
  <c r="J49" i="19" s="1"/>
  <c r="K49" i="19" s="1"/>
  <c r="C171" i="23"/>
  <c r="H48" i="19" s="1"/>
  <c r="I48" i="19" s="1"/>
  <c r="I169" i="23"/>
  <c r="S46" i="19" s="1"/>
  <c r="H168" i="23"/>
  <c r="P45" i="19" s="1"/>
  <c r="G167" i="23"/>
  <c r="N44" i="19" s="1"/>
  <c r="O44" i="19" s="1"/>
  <c r="F166" i="23"/>
  <c r="E165" i="23"/>
  <c r="G174" i="23"/>
  <c r="N51" i="19" s="1"/>
  <c r="O51" i="19" s="1"/>
  <c r="E172" i="23"/>
  <c r="L49" i="19" s="1"/>
  <c r="M49" i="19" s="1"/>
  <c r="C170" i="23"/>
  <c r="H47" i="19" s="1"/>
  <c r="I47" i="19" s="1"/>
  <c r="H167" i="23"/>
  <c r="P44" i="19" s="1"/>
  <c r="F165" i="23"/>
  <c r="H173" i="23"/>
  <c r="P50" i="19" s="1"/>
  <c r="F171" i="23"/>
  <c r="D169" i="23"/>
  <c r="J46" i="19" s="1"/>
  <c r="K46" i="19" s="1"/>
  <c r="I166" i="23"/>
  <c r="S43" i="19" s="1"/>
  <c r="H174" i="23"/>
  <c r="P51" i="19" s="1"/>
  <c r="G173" i="23"/>
  <c r="N50" i="19" s="1"/>
  <c r="O50" i="19" s="1"/>
  <c r="F172" i="23"/>
  <c r="E171" i="23"/>
  <c r="L48" i="19" s="1"/>
  <c r="M48" i="19" s="1"/>
  <c r="D170" i="23"/>
  <c r="J47" i="19" s="1"/>
  <c r="K47" i="19" s="1"/>
  <c r="C169" i="23"/>
  <c r="H46" i="19" s="1"/>
  <c r="I46" i="19" s="1"/>
  <c r="I167" i="23"/>
  <c r="S44" i="19" s="1"/>
  <c r="H166" i="23"/>
  <c r="P43" i="19" s="1"/>
  <c r="G165" i="23"/>
  <c r="D175" i="23"/>
  <c r="J52" i="19" s="1"/>
  <c r="K52" i="19" s="1"/>
  <c r="I172" i="23"/>
  <c r="S49" i="19" s="1"/>
  <c r="G170" i="23"/>
  <c r="N47" i="19" s="1"/>
  <c r="O47" i="19" s="1"/>
  <c r="E168" i="23"/>
  <c r="L45" i="19" s="1"/>
  <c r="M45" i="19" s="1"/>
  <c r="C166" i="23"/>
  <c r="H43" i="19" s="1"/>
  <c r="I43" i="19" s="1"/>
  <c r="E174" i="23"/>
  <c r="L51" i="19" s="1"/>
  <c r="M51" i="19" s="1"/>
  <c r="C172" i="23"/>
  <c r="H49" i="19" s="1"/>
  <c r="I49" i="19" s="1"/>
  <c r="H169" i="23"/>
  <c r="P46" i="19" s="1"/>
  <c r="F167" i="23"/>
  <c r="D165" i="23"/>
  <c r="C175" i="23"/>
  <c r="H52" i="19" s="1"/>
  <c r="I52" i="19" s="1"/>
  <c r="I173" i="23"/>
  <c r="S50" i="19" s="1"/>
  <c r="H172" i="23"/>
  <c r="P49" i="19" s="1"/>
  <c r="G171" i="23"/>
  <c r="N48" i="19" s="1"/>
  <c r="O48" i="19" s="1"/>
  <c r="F170" i="23"/>
  <c r="E169" i="23"/>
  <c r="L46" i="19" s="1"/>
  <c r="M46" i="19" s="1"/>
  <c r="D168" i="23"/>
  <c r="J45" i="19" s="1"/>
  <c r="K45" i="19" s="1"/>
  <c r="C167" i="23"/>
  <c r="H44" i="19" s="1"/>
  <c r="I44" i="19" s="1"/>
  <c r="I165" i="23"/>
  <c r="H175" i="23"/>
  <c r="P52" i="19" s="1"/>
  <c r="F173" i="23"/>
  <c r="D171" i="23"/>
  <c r="J48" i="19" s="1"/>
  <c r="K48" i="19" s="1"/>
  <c r="I168" i="23"/>
  <c r="S45" i="19" s="1"/>
  <c r="G166" i="23"/>
  <c r="N43" i="19" s="1"/>
  <c r="O43" i="19" s="1"/>
  <c r="I174" i="23"/>
  <c r="S51" i="19" s="1"/>
  <c r="G172" i="23"/>
  <c r="N49" i="19" s="1"/>
  <c r="O49" i="19" s="1"/>
  <c r="E170" i="23"/>
  <c r="L47" i="19" s="1"/>
  <c r="M47" i="19" s="1"/>
  <c r="C168" i="23"/>
  <c r="H45" i="19" s="1"/>
  <c r="I45" i="19" s="1"/>
  <c r="H165" i="23"/>
  <c r="N11" i="23"/>
  <c r="M11" i="23"/>
  <c r="L11" i="23"/>
  <c r="K11" i="23"/>
  <c r="J11" i="23"/>
  <c r="I11" i="23"/>
  <c r="H11" i="23"/>
  <c r="G11" i="23"/>
  <c r="F11" i="23"/>
  <c r="E11" i="23"/>
  <c r="D11" i="23"/>
  <c r="N8" i="23"/>
  <c r="M8" i="23"/>
  <c r="L8" i="23"/>
  <c r="K8" i="23"/>
  <c r="J8" i="23"/>
  <c r="I8" i="23"/>
  <c r="H8" i="23"/>
  <c r="G8" i="23"/>
  <c r="F8" i="23"/>
  <c r="E8" i="23"/>
  <c r="D8" i="23"/>
  <c r="N7" i="23"/>
  <c r="M7" i="23"/>
  <c r="L7" i="23"/>
  <c r="K7" i="23"/>
  <c r="J7" i="23"/>
  <c r="I7" i="23"/>
  <c r="H7" i="23"/>
  <c r="G7" i="23"/>
  <c r="F7" i="23"/>
  <c r="E7" i="23"/>
  <c r="D7" i="23"/>
  <c r="N5" i="23"/>
  <c r="M5" i="23"/>
  <c r="L5" i="23"/>
  <c r="K5" i="23"/>
  <c r="J5" i="23"/>
  <c r="I5" i="23"/>
  <c r="H5" i="23"/>
  <c r="G5" i="23"/>
  <c r="F5" i="23"/>
  <c r="E5" i="23"/>
  <c r="D5" i="23"/>
  <c r="N4" i="23"/>
  <c r="M4" i="23"/>
  <c r="L4" i="23"/>
  <c r="K4" i="23"/>
  <c r="J4" i="23"/>
  <c r="I4" i="23"/>
  <c r="H4" i="23"/>
  <c r="G4" i="23"/>
  <c r="F4" i="23"/>
  <c r="E4" i="23"/>
  <c r="D4" i="23"/>
  <c r="E54" i="19" l="1"/>
  <c r="E43" i="19"/>
  <c r="R64" i="19"/>
  <c r="Q56" i="19"/>
  <c r="R56" i="19"/>
  <c r="Q60" i="19"/>
  <c r="R60" i="19"/>
  <c r="Q55" i="19"/>
  <c r="R55" i="19"/>
  <c r="Q59" i="19"/>
  <c r="R59" i="19"/>
  <c r="Q63" i="19"/>
  <c r="R63" i="19"/>
  <c r="Q57" i="19"/>
  <c r="R57" i="19"/>
  <c r="Q61" i="19"/>
  <c r="R61" i="19"/>
  <c r="R54" i="19"/>
  <c r="Q54" i="19"/>
  <c r="Q58" i="19"/>
  <c r="R58" i="19"/>
  <c r="Q62" i="19"/>
  <c r="R62" i="19"/>
  <c r="Q52" i="19"/>
  <c r="R52" i="19"/>
  <c r="Q46" i="19"/>
  <c r="R46" i="19"/>
  <c r="Q50" i="19"/>
  <c r="R50" i="19"/>
  <c r="Q44" i="19"/>
  <c r="R44" i="19"/>
  <c r="Q47" i="19"/>
  <c r="R47" i="19"/>
  <c r="Q51" i="19"/>
  <c r="R51" i="19"/>
  <c r="Q49" i="19"/>
  <c r="R49" i="19"/>
  <c r="R43" i="19"/>
  <c r="Q43" i="19"/>
  <c r="Q45" i="19"/>
  <c r="R45" i="19"/>
  <c r="Q48" i="19"/>
  <c r="R48" i="19"/>
  <c r="F17" i="23"/>
  <c r="J17" i="23"/>
  <c r="N17" i="23"/>
  <c r="E17" i="23"/>
  <c r="I17" i="23"/>
  <c r="M17" i="23"/>
  <c r="K17" i="23"/>
  <c r="D17" i="23"/>
  <c r="H17" i="23"/>
  <c r="L17" i="23"/>
  <c r="G17" i="23"/>
  <c r="K6" i="23"/>
  <c r="I9" i="23"/>
  <c r="M9" i="23"/>
  <c r="E9" i="23"/>
  <c r="G6" i="23"/>
  <c r="G10" i="23" s="1"/>
  <c r="D15" i="23"/>
  <c r="I6" i="23"/>
  <c r="G9" i="23"/>
  <c r="M6" i="23"/>
  <c r="K9" i="23"/>
  <c r="E6" i="23"/>
  <c r="D6" i="23"/>
  <c r="F6" i="23"/>
  <c r="H6" i="23"/>
  <c r="J6" i="23"/>
  <c r="L6" i="23"/>
  <c r="N6" i="23"/>
  <c r="D9" i="23"/>
  <c r="F9" i="23"/>
  <c r="H9" i="23"/>
  <c r="J9" i="23"/>
  <c r="L9" i="23"/>
  <c r="N9" i="23"/>
  <c r="N13" i="20"/>
  <c r="L13" i="20"/>
  <c r="I10" i="23" l="1"/>
  <c r="M10" i="23"/>
  <c r="K10" i="23"/>
  <c r="N10" i="23"/>
  <c r="J10" i="23"/>
  <c r="F10" i="23"/>
  <c r="L10" i="23"/>
  <c r="H10" i="23"/>
  <c r="D10" i="23"/>
  <c r="D18" i="23" s="1"/>
  <c r="E10" i="23"/>
  <c r="J8" i="17"/>
  <c r="D8" i="17"/>
  <c r="J12" i="23" l="1"/>
  <c r="J18" i="23"/>
  <c r="F12" i="23"/>
  <c r="F18" i="23"/>
  <c r="K12" i="23"/>
  <c r="K18" i="23"/>
  <c r="G12" i="23"/>
  <c r="G18" i="23"/>
  <c r="I12" i="23"/>
  <c r="I18" i="23"/>
  <c r="E12" i="23"/>
  <c r="E18" i="23"/>
  <c r="N12" i="23"/>
  <c r="N18" i="23"/>
  <c r="M12" i="23"/>
  <c r="M18" i="23"/>
  <c r="H12" i="23"/>
  <c r="H18" i="23"/>
  <c r="L12" i="23"/>
  <c r="L18" i="23"/>
  <c r="D12" i="23"/>
  <c r="E5" i="21"/>
  <c r="E6" i="21" s="1"/>
  <c r="L5" i="21" l="1"/>
  <c r="L6" i="21" s="1"/>
  <c r="F5" i="21"/>
  <c r="F6" i="21" s="1"/>
  <c r="K5" i="21"/>
  <c r="K6" i="21" s="1"/>
  <c r="H5" i="21"/>
  <c r="M5" i="21"/>
  <c r="M6" i="21" s="1"/>
  <c r="G5" i="21"/>
  <c r="G6" i="21" s="1"/>
  <c r="D5" i="21"/>
  <c r="D6" i="21" s="1"/>
  <c r="I5" i="21"/>
  <c r="I6" i="21" s="1"/>
  <c r="J5" i="21"/>
  <c r="J6" i="21" s="1"/>
  <c r="C7" i="23"/>
  <c r="C17" i="23" s="1"/>
  <c r="C5" i="23"/>
  <c r="C4" i="23"/>
  <c r="H6" i="21" l="1"/>
  <c r="C15" i="23"/>
  <c r="M15" i="23"/>
  <c r="K15" i="23"/>
  <c r="I15" i="23"/>
  <c r="G15" i="23"/>
  <c r="E15" i="23"/>
  <c r="N15" i="23"/>
  <c r="L15" i="23"/>
  <c r="J15" i="23"/>
  <c r="H15" i="23"/>
  <c r="F15" i="23"/>
  <c r="C6" i="23"/>
  <c r="C9" i="23"/>
  <c r="J24" i="20" l="1"/>
  <c r="C10" i="23"/>
  <c r="H16" i="23"/>
  <c r="D19" i="23"/>
  <c r="D16" i="23"/>
  <c r="F16" i="23"/>
  <c r="G16" i="23"/>
  <c r="C16" i="23"/>
  <c r="C19" i="23"/>
  <c r="E16" i="23"/>
  <c r="E19" i="23"/>
  <c r="E20" i="23" s="1"/>
  <c r="E21" i="23" s="1"/>
  <c r="J20" i="23"/>
  <c r="J21" i="23" s="1"/>
  <c r="L20" i="23"/>
  <c r="L21" i="23" s="1"/>
  <c r="M20" i="23"/>
  <c r="M21" i="23" s="1"/>
  <c r="K20" i="23"/>
  <c r="K21" i="23" s="1"/>
  <c r="I20" i="23"/>
  <c r="I21" i="23" s="1"/>
  <c r="F19" i="23"/>
  <c r="F20" i="23" s="1"/>
  <c r="F21" i="23" s="1"/>
  <c r="J19" i="23"/>
  <c r="N19" i="23"/>
  <c r="N20" i="23" s="1"/>
  <c r="N21" i="23" s="1"/>
  <c r="G19" i="23"/>
  <c r="K19" i="23"/>
  <c r="H19" i="23"/>
  <c r="L19" i="23"/>
  <c r="I19" i="23"/>
  <c r="M19" i="23"/>
  <c r="L16" i="23"/>
  <c r="I16" i="23"/>
  <c r="M16" i="23"/>
  <c r="J16" i="23"/>
  <c r="N16" i="23"/>
  <c r="K16" i="23"/>
  <c r="C18" i="23" l="1"/>
  <c r="C20" i="23"/>
  <c r="C21" i="23" s="1"/>
  <c r="D20" i="23"/>
  <c r="D21" i="23" s="1"/>
  <c r="C12" i="23"/>
  <c r="G20" i="23"/>
  <c r="G21" i="23" s="1"/>
  <c r="H20" i="23"/>
  <c r="H21" i="23" s="1"/>
  <c r="C24" i="23" l="1"/>
  <c r="N25" i="23"/>
  <c r="J24" i="23"/>
  <c r="H24" i="23"/>
  <c r="L25" i="23"/>
  <c r="G25" i="23"/>
  <c r="I25" i="23"/>
  <c r="I24" i="23"/>
  <c r="D24" i="23"/>
  <c r="M24" i="23"/>
  <c r="K24" i="23"/>
  <c r="M25" i="23"/>
  <c r="F25" i="23"/>
  <c r="K25" i="23"/>
  <c r="D25" i="23"/>
  <c r="E24" i="23"/>
  <c r="G24" i="23"/>
  <c r="N24" i="23"/>
  <c r="J25" i="23"/>
  <c r="L24" i="23"/>
  <c r="H25" i="23"/>
  <c r="C25" i="23"/>
  <c r="E25" i="23"/>
  <c r="F24" i="23"/>
  <c r="C27" i="23"/>
  <c r="C28" i="23" s="1"/>
  <c r="C30" i="23"/>
  <c r="C26" i="23"/>
  <c r="E30" i="23"/>
  <c r="I30" i="23"/>
  <c r="M30" i="23"/>
  <c r="K30" i="23"/>
  <c r="H30" i="23"/>
  <c r="L30" i="23"/>
  <c r="F30" i="23"/>
  <c r="J30" i="23"/>
  <c r="N30" i="23"/>
  <c r="G30" i="23"/>
  <c r="D30" i="23"/>
  <c r="D26" i="23"/>
  <c r="E27" i="23"/>
  <c r="L26" i="23"/>
  <c r="K26" i="23"/>
  <c r="G27" i="23"/>
  <c r="G28" i="23" s="1"/>
  <c r="G29" i="23" s="1"/>
  <c r="F27" i="23"/>
  <c r="F28" i="23" s="1"/>
  <c r="F29" i="23" s="1"/>
  <c r="H26" i="23"/>
  <c r="J26" i="23"/>
  <c r="N27" i="23"/>
  <c r="N28" i="23" s="1"/>
  <c r="N29" i="23" s="1"/>
  <c r="F26" i="23"/>
  <c r="E26" i="23"/>
  <c r="I27" i="23"/>
  <c r="M27" i="23"/>
  <c r="L27" i="23"/>
  <c r="G26" i="23"/>
  <c r="N26" i="23"/>
  <c r="M26" i="23"/>
  <c r="H27" i="23"/>
  <c r="I26" i="23"/>
  <c r="D27" i="23"/>
  <c r="K27" i="23"/>
  <c r="K28" i="23" s="1"/>
  <c r="K29" i="23" s="1"/>
  <c r="J27" i="23"/>
  <c r="J28" i="23" s="1"/>
  <c r="J29" i="23" s="1"/>
  <c r="H28" i="23" l="1"/>
  <c r="H29" i="23" s="1"/>
  <c r="I28" i="23"/>
  <c r="I29" i="23" s="1"/>
  <c r="L28" i="23"/>
  <c r="L29" i="23" s="1"/>
  <c r="E28" i="23"/>
  <c r="E29" i="23" s="1"/>
  <c r="D28" i="23"/>
  <c r="D29" i="23" s="1"/>
  <c r="M28" i="23"/>
  <c r="M29" i="23" s="1"/>
  <c r="D24" i="20"/>
  <c r="C29" i="23" l="1"/>
  <c r="D18" i="20"/>
  <c r="C14" i="23"/>
  <c r="C33" i="23" l="1" a="1"/>
  <c r="D43" i="23" s="1"/>
  <c r="J19" i="19" s="1"/>
  <c r="K19" i="19" s="1"/>
  <c r="C3" i="23"/>
  <c r="N10" i="20"/>
  <c r="H24" i="20"/>
  <c r="K18" i="20"/>
  <c r="O10" i="20"/>
  <c r="D37" i="23" l="1"/>
  <c r="J13" i="19" s="1"/>
  <c r="K13" i="19" s="1"/>
  <c r="H35" i="23"/>
  <c r="P11" i="19" s="1"/>
  <c r="Q11" i="19" s="1"/>
  <c r="D40" i="23"/>
  <c r="J16" i="19" s="1"/>
  <c r="K16" i="19" s="1"/>
  <c r="E35" i="23"/>
  <c r="I41" i="23"/>
  <c r="S17" i="19" s="1"/>
  <c r="G34" i="23"/>
  <c r="N10" i="19" s="1"/>
  <c r="O10" i="19" s="1"/>
  <c r="F40" i="23"/>
  <c r="C39" i="23"/>
  <c r="H15" i="19" s="1"/>
  <c r="I15" i="19" s="1"/>
  <c r="C40" i="23"/>
  <c r="H16" i="19" s="1"/>
  <c r="I16" i="19" s="1"/>
  <c r="I36" i="23"/>
  <c r="S12" i="19" s="1"/>
  <c r="D35" i="23"/>
  <c r="J11" i="19" s="1"/>
  <c r="K11" i="19" s="1"/>
  <c r="F38" i="23"/>
  <c r="I40" i="23"/>
  <c r="S16" i="19" s="1"/>
  <c r="H34" i="23"/>
  <c r="P10" i="19" s="1"/>
  <c r="Q10" i="19" s="1"/>
  <c r="G39" i="23"/>
  <c r="N15" i="19" s="1"/>
  <c r="O15" i="19" s="1"/>
  <c r="C42" i="23"/>
  <c r="H18" i="19" s="1"/>
  <c r="I18" i="19" s="1"/>
  <c r="F36" i="23"/>
  <c r="D42" i="23"/>
  <c r="J18" i="19" s="1"/>
  <c r="K18" i="19" s="1"/>
  <c r="E41" i="23"/>
  <c r="L17" i="19" s="1"/>
  <c r="M17" i="19" s="1"/>
  <c r="F41" i="23"/>
  <c r="C43" i="23"/>
  <c r="H19" i="19" s="1"/>
  <c r="I19" i="19" s="1"/>
  <c r="D38" i="23"/>
  <c r="J14" i="19" s="1"/>
  <c r="K14" i="19" s="1"/>
  <c r="E39" i="23"/>
  <c r="L15" i="19" s="1"/>
  <c r="M15" i="19" s="1"/>
  <c r="C34" i="23"/>
  <c r="H10" i="19" s="1"/>
  <c r="I10" i="19" s="1"/>
  <c r="I35" i="23"/>
  <c r="S11" i="19" s="1"/>
  <c r="I34" i="23"/>
  <c r="S10" i="19" s="1"/>
  <c r="D33" i="23"/>
  <c r="G65" i="23" s="1"/>
  <c r="G33" i="23"/>
  <c r="E43" i="23"/>
  <c r="L19" i="19" s="1"/>
  <c r="M19" i="19" s="1"/>
  <c r="I33" i="23"/>
  <c r="D41" i="23"/>
  <c r="J17" i="19" s="1"/>
  <c r="K17" i="19" s="1"/>
  <c r="H37" i="23"/>
  <c r="P13" i="19" s="1"/>
  <c r="G35" i="23"/>
  <c r="N11" i="19" s="1"/>
  <c r="O11" i="19" s="1"/>
  <c r="E37" i="23"/>
  <c r="L13" i="19" s="1"/>
  <c r="M13" i="19" s="1"/>
  <c r="G41" i="23"/>
  <c r="N17" i="19" s="1"/>
  <c r="O17" i="19" s="1"/>
  <c r="G40" i="23"/>
  <c r="N16" i="19" s="1"/>
  <c r="O16" i="19" s="1"/>
  <c r="C33" i="23"/>
  <c r="F43" i="23"/>
  <c r="E40" i="23"/>
  <c r="L16" i="19" s="1"/>
  <c r="M16" i="19" s="1"/>
  <c r="G36" i="23"/>
  <c r="N12" i="19" s="1"/>
  <c r="O12" i="19" s="1"/>
  <c r="F42" i="23"/>
  <c r="E42" i="23"/>
  <c r="L18" i="19" s="1"/>
  <c r="M18" i="19" s="1"/>
  <c r="C38" i="23"/>
  <c r="H14" i="19" s="1"/>
  <c r="I14" i="19" s="1"/>
  <c r="G43" i="23"/>
  <c r="N19" i="19" s="1"/>
  <c r="O19" i="19" s="1"/>
  <c r="H33" i="23"/>
  <c r="D34" i="23"/>
  <c r="J10" i="19" s="1"/>
  <c r="K10" i="19" s="1"/>
  <c r="I43" i="23"/>
  <c r="I42" i="23"/>
  <c r="S18" i="19" s="1"/>
  <c r="D39" i="23"/>
  <c r="J15" i="19" s="1"/>
  <c r="K15" i="19" s="1"/>
  <c r="F33" i="23"/>
  <c r="H42" i="23"/>
  <c r="P18" i="19" s="1"/>
  <c r="I37" i="23"/>
  <c r="S13" i="19" s="1"/>
  <c r="F39" i="23"/>
  <c r="G37" i="23"/>
  <c r="N13" i="19" s="1"/>
  <c r="O13" i="19" s="1"/>
  <c r="C36" i="23"/>
  <c r="H12" i="19" s="1"/>
  <c r="I12" i="19" s="1"/>
  <c r="D36" i="23"/>
  <c r="J12" i="19" s="1"/>
  <c r="K12" i="19" s="1"/>
  <c r="E34" i="23"/>
  <c r="L10" i="19" s="1"/>
  <c r="M10" i="19" s="1"/>
  <c r="G38" i="23"/>
  <c r="N14" i="19" s="1"/>
  <c r="O14" i="19" s="1"/>
  <c r="H41" i="23"/>
  <c r="P17" i="19" s="1"/>
  <c r="H38" i="23"/>
  <c r="P14" i="19" s="1"/>
  <c r="F34" i="23"/>
  <c r="G42" i="23"/>
  <c r="N18" i="19" s="1"/>
  <c r="O18" i="19" s="1"/>
  <c r="E36" i="23"/>
  <c r="L12" i="19" s="1"/>
  <c r="M12" i="19" s="1"/>
  <c r="E33" i="23"/>
  <c r="C41" i="23"/>
  <c r="H17" i="19" s="1"/>
  <c r="I17" i="19" s="1"/>
  <c r="F35" i="23"/>
  <c r="C35" i="23"/>
  <c r="H11" i="19" s="1"/>
  <c r="H43" i="23"/>
  <c r="P19" i="19" s="1"/>
  <c r="F37" i="23"/>
  <c r="I38" i="23"/>
  <c r="S14" i="19" s="1"/>
  <c r="H39" i="23"/>
  <c r="P15" i="19" s="1"/>
  <c r="C37" i="23"/>
  <c r="H13" i="19" s="1"/>
  <c r="I13" i="19" s="1"/>
  <c r="I39" i="23"/>
  <c r="S15" i="19" s="1"/>
  <c r="E38" i="23"/>
  <c r="L14" i="19" s="1"/>
  <c r="M14" i="19" s="1"/>
  <c r="H40" i="23"/>
  <c r="P16" i="19" s="1"/>
  <c r="H36" i="23"/>
  <c r="P12" i="19" s="1"/>
  <c r="M14" i="23"/>
  <c r="M3" i="23"/>
  <c r="N3" i="23"/>
  <c r="N14" i="23"/>
  <c r="F24" i="20"/>
  <c r="F18" i="20"/>
  <c r="F10" i="20"/>
  <c r="E14" i="23" s="1"/>
  <c r="G18" i="20"/>
  <c r="G24" i="20"/>
  <c r="K10" i="20"/>
  <c r="H10" i="20"/>
  <c r="G14" i="23" s="1"/>
  <c r="J10" i="20"/>
  <c r="H18" i="20"/>
  <c r="J18" i="20"/>
  <c r="L24" i="20"/>
  <c r="L18" i="20"/>
  <c r="L10" i="20"/>
  <c r="E24" i="20"/>
  <c r="E18" i="20"/>
  <c r="E10" i="20"/>
  <c r="D14" i="23" s="1"/>
  <c r="M18" i="20"/>
  <c r="M10" i="20"/>
  <c r="M24" i="20"/>
  <c r="I18" i="20"/>
  <c r="I10" i="20"/>
  <c r="I24" i="20"/>
  <c r="O24" i="20"/>
  <c r="N24" i="20"/>
  <c r="K24" i="20"/>
  <c r="G10" i="20"/>
  <c r="F14" i="23" s="1"/>
  <c r="O18" i="20"/>
  <c r="N18" i="20"/>
  <c r="Q17" i="19" l="1"/>
  <c r="R17" i="19"/>
  <c r="Q18" i="19"/>
  <c r="R18" i="19"/>
  <c r="Q12" i="19"/>
  <c r="R12" i="19"/>
  <c r="Q19" i="19"/>
  <c r="R19" i="19"/>
  <c r="Q14" i="19"/>
  <c r="R14" i="19"/>
  <c r="Q13" i="19"/>
  <c r="R13" i="19"/>
  <c r="Q16" i="19"/>
  <c r="R16" i="19"/>
  <c r="Q15" i="19"/>
  <c r="R15" i="19"/>
  <c r="N65" i="23"/>
  <c r="S19" i="19"/>
  <c r="E10" i="19" s="1"/>
  <c r="R11" i="19"/>
  <c r="R10" i="19"/>
  <c r="L11" i="19"/>
  <c r="M11" i="19" s="1"/>
  <c r="D65" i="23"/>
  <c r="H65" i="23"/>
  <c r="I65" i="23"/>
  <c r="I11" i="19"/>
  <c r="F65" i="23"/>
  <c r="J65" i="23"/>
  <c r="L65" i="23"/>
  <c r="K65" i="23"/>
  <c r="M65" i="23"/>
  <c r="L14" i="23"/>
  <c r="L3" i="23"/>
  <c r="H14" i="23"/>
  <c r="H3" i="23"/>
  <c r="K14" i="23"/>
  <c r="K3" i="23"/>
  <c r="F3" i="23"/>
  <c r="J3" i="23"/>
  <c r="J14" i="23"/>
  <c r="D3" i="23"/>
  <c r="I14" i="23"/>
  <c r="I3" i="23"/>
  <c r="G3" i="23"/>
  <c r="E3" i="23"/>
  <c r="E68" i="23" l="1"/>
  <c r="I68" i="23"/>
  <c r="M68" i="23"/>
  <c r="D68" i="23"/>
  <c r="H68" i="23"/>
  <c r="L68" i="23"/>
  <c r="G68" i="23"/>
  <c r="K68" i="23"/>
  <c r="C68" i="23"/>
  <c r="F68" i="23"/>
  <c r="J68" i="23"/>
  <c r="N68" i="23"/>
  <c r="E69" i="23"/>
  <c r="I69" i="23"/>
  <c r="M69" i="23"/>
  <c r="E70" i="23"/>
  <c r="I70" i="23"/>
  <c r="M70" i="23"/>
  <c r="F69" i="23"/>
  <c r="J69" i="23"/>
  <c r="N69" i="23"/>
  <c r="D70" i="23"/>
  <c r="H70" i="23"/>
  <c r="L70" i="23"/>
  <c r="J71" i="23"/>
  <c r="J72" i="23" s="1"/>
  <c r="E71" i="23"/>
  <c r="E72" i="23" s="1"/>
  <c r="M71" i="23"/>
  <c r="M72" i="23" s="1"/>
  <c r="G71" i="23"/>
  <c r="G72" i="23" s="1"/>
  <c r="G73" i="23" s="1"/>
  <c r="D71" i="23"/>
  <c r="D72" i="23" s="1"/>
  <c r="G69" i="23"/>
  <c r="K69" i="23"/>
  <c r="C69" i="23"/>
  <c r="G70" i="23"/>
  <c r="K70" i="23"/>
  <c r="C70" i="23"/>
  <c r="D69" i="23"/>
  <c r="H69" i="23"/>
  <c r="L69" i="23"/>
  <c r="F70" i="23"/>
  <c r="J70" i="23"/>
  <c r="N70" i="23"/>
  <c r="F71" i="23"/>
  <c r="F72" i="23" s="1"/>
  <c r="N71" i="23"/>
  <c r="N72" i="23" s="1"/>
  <c r="I71" i="23"/>
  <c r="I72" i="23" s="1"/>
  <c r="C71" i="23"/>
  <c r="C72" i="23" s="1"/>
  <c r="C73" i="23" s="1"/>
  <c r="K71" i="23"/>
  <c r="K72" i="23" s="1"/>
  <c r="K73" i="23" s="1"/>
  <c r="H71" i="23"/>
  <c r="H72" i="23" s="1"/>
  <c r="L71" i="23"/>
  <c r="L72" i="23" s="1"/>
  <c r="F74" i="23"/>
  <c r="M74" i="23"/>
  <c r="C74" i="23"/>
  <c r="L74" i="23"/>
  <c r="E74" i="23"/>
  <c r="K74" i="23"/>
  <c r="I74" i="23"/>
  <c r="J74" i="23"/>
  <c r="D74" i="23"/>
  <c r="H74" i="23"/>
  <c r="N74" i="23"/>
  <c r="G74" i="23"/>
  <c r="D73" i="23" l="1"/>
  <c r="I73" i="23"/>
  <c r="F73" i="23"/>
  <c r="E73" i="23"/>
  <c r="N73" i="23"/>
  <c r="H73" i="23"/>
  <c r="M73" i="23"/>
  <c r="J73" i="23"/>
  <c r="L73" i="23"/>
  <c r="C77" i="23" l="1" a="1"/>
  <c r="I87" i="23" s="1"/>
  <c r="S30" i="19" s="1"/>
  <c r="G85" i="23" l="1"/>
  <c r="N28" i="19" s="1"/>
  <c r="O28" i="19" s="1"/>
  <c r="I84" i="23"/>
  <c r="S27" i="19" s="1"/>
  <c r="G77" i="23"/>
  <c r="E78" i="23"/>
  <c r="F81" i="23"/>
  <c r="H82" i="23"/>
  <c r="P25" i="19" s="1"/>
  <c r="F87" i="23"/>
  <c r="I79" i="23"/>
  <c r="S22" i="19" s="1"/>
  <c r="F86" i="23"/>
  <c r="H78" i="23"/>
  <c r="P21" i="19" s="1"/>
  <c r="R21" i="19" s="1"/>
  <c r="H80" i="23"/>
  <c r="P23" i="19" s="1"/>
  <c r="R23" i="19" s="1"/>
  <c r="E79" i="23"/>
  <c r="L22" i="19" s="1"/>
  <c r="M22" i="19" s="1"/>
  <c r="D80" i="23"/>
  <c r="J23" i="19" s="1"/>
  <c r="K23" i="19" s="1"/>
  <c r="H77" i="23"/>
  <c r="E81" i="23"/>
  <c r="L24" i="19" s="1"/>
  <c r="M24" i="19" s="1"/>
  <c r="F80" i="23"/>
  <c r="G84" i="23"/>
  <c r="N27" i="19" s="1"/>
  <c r="O27" i="19" s="1"/>
  <c r="C82" i="23"/>
  <c r="H25" i="19" s="1"/>
  <c r="I25" i="19" s="1"/>
  <c r="G81" i="23"/>
  <c r="N24" i="19" s="1"/>
  <c r="O24" i="19" s="1"/>
  <c r="E80" i="23"/>
  <c r="L23" i="19" s="1"/>
  <c r="M23" i="19" s="1"/>
  <c r="G83" i="23"/>
  <c r="N26" i="19" s="1"/>
  <c r="O26" i="19" s="1"/>
  <c r="G78" i="23"/>
  <c r="N21" i="19" s="1"/>
  <c r="O21" i="19" s="1"/>
  <c r="E77" i="23"/>
  <c r="I80" i="23"/>
  <c r="S23" i="19" s="1"/>
  <c r="H79" i="23"/>
  <c r="P22" i="19" s="1"/>
  <c r="R22" i="19" s="1"/>
  <c r="C85" i="23"/>
  <c r="H28" i="19" s="1"/>
  <c r="I28" i="19" s="1"/>
  <c r="D81" i="23"/>
  <c r="J24" i="19" s="1"/>
  <c r="K24" i="19" s="1"/>
  <c r="C83" i="23"/>
  <c r="H26" i="19" s="1"/>
  <c r="I26" i="19" s="1"/>
  <c r="I85" i="23"/>
  <c r="S28" i="19" s="1"/>
  <c r="F78" i="23"/>
  <c r="I77" i="23"/>
  <c r="I83" i="23"/>
  <c r="S26" i="19" s="1"/>
  <c r="G82" i="23"/>
  <c r="N25" i="19" s="1"/>
  <c r="O25" i="19" s="1"/>
  <c r="F77" i="23"/>
  <c r="H87" i="23"/>
  <c r="P30" i="19" s="1"/>
  <c r="Q30" i="19" s="1"/>
  <c r="C81" i="23"/>
  <c r="H24" i="19" s="1"/>
  <c r="I24" i="19" s="1"/>
  <c r="I78" i="23"/>
  <c r="S21" i="19" s="1"/>
  <c r="E85" i="23"/>
  <c r="L28" i="19" s="1"/>
  <c r="M28" i="19" s="1"/>
  <c r="I81" i="23"/>
  <c r="S24" i="19" s="1"/>
  <c r="D86" i="23"/>
  <c r="J29" i="19" s="1"/>
  <c r="K29" i="19" s="1"/>
  <c r="H81" i="23"/>
  <c r="P24" i="19" s="1"/>
  <c r="R24" i="19" s="1"/>
  <c r="I82" i="23"/>
  <c r="S25" i="19" s="1"/>
  <c r="F82" i="23"/>
  <c r="D85" i="23"/>
  <c r="J28" i="19" s="1"/>
  <c r="K28" i="19" s="1"/>
  <c r="D87" i="23"/>
  <c r="J30" i="19" s="1"/>
  <c r="K30" i="19" s="1"/>
  <c r="G86" i="23"/>
  <c r="N29" i="19" s="1"/>
  <c r="O29" i="19" s="1"/>
  <c r="D77" i="23"/>
  <c r="F85" i="23"/>
  <c r="H85" i="23"/>
  <c r="P28" i="19" s="1"/>
  <c r="R28" i="19" s="1"/>
  <c r="H84" i="23"/>
  <c r="P27" i="19" s="1"/>
  <c r="R27" i="19" s="1"/>
  <c r="D78" i="23"/>
  <c r="J21" i="19" s="1"/>
  <c r="K21" i="19" s="1"/>
  <c r="E82" i="23"/>
  <c r="L25" i="19" s="1"/>
  <c r="M25" i="19" s="1"/>
  <c r="H86" i="23"/>
  <c r="P29" i="19" s="1"/>
  <c r="R29" i="19" s="1"/>
  <c r="G79" i="23"/>
  <c r="N22" i="19" s="1"/>
  <c r="O22" i="19" s="1"/>
  <c r="C87" i="23"/>
  <c r="H30" i="19" s="1"/>
  <c r="I30" i="19" s="1"/>
  <c r="F84" i="23"/>
  <c r="E86" i="23"/>
  <c r="L29" i="19" s="1"/>
  <c r="M29" i="19" s="1"/>
  <c r="I86" i="23"/>
  <c r="S29" i="19" s="1"/>
  <c r="H83" i="23"/>
  <c r="P26" i="19" s="1"/>
  <c r="R26" i="19" s="1"/>
  <c r="E83" i="23"/>
  <c r="L26" i="19" s="1"/>
  <c r="M26" i="19" s="1"/>
  <c r="C80" i="23"/>
  <c r="H23" i="19" s="1"/>
  <c r="I23" i="19" s="1"/>
  <c r="D79" i="23"/>
  <c r="J22" i="19" s="1"/>
  <c r="K22" i="19" s="1"/>
  <c r="D84" i="23"/>
  <c r="J27" i="19" s="1"/>
  <c r="K27" i="19" s="1"/>
  <c r="F79" i="23"/>
  <c r="D82" i="23"/>
  <c r="J25" i="19" s="1"/>
  <c r="K25" i="19" s="1"/>
  <c r="D83" i="23"/>
  <c r="J26" i="19" s="1"/>
  <c r="K26" i="19" s="1"/>
  <c r="E84" i="23"/>
  <c r="L27" i="19" s="1"/>
  <c r="M27" i="19" s="1"/>
  <c r="E87" i="23"/>
  <c r="L30" i="19" s="1"/>
  <c r="M30" i="19" s="1"/>
  <c r="F83" i="23"/>
  <c r="G87" i="23"/>
  <c r="N30" i="19" s="1"/>
  <c r="O30" i="19" s="1"/>
  <c r="G80" i="23"/>
  <c r="N23" i="19" s="1"/>
  <c r="O23" i="19" s="1"/>
  <c r="C86" i="23"/>
  <c r="H29" i="19" s="1"/>
  <c r="I29" i="19" s="1"/>
  <c r="C84" i="23"/>
  <c r="H27" i="19" s="1"/>
  <c r="I27" i="19" s="1"/>
  <c r="C77" i="23"/>
  <c r="C78" i="23"/>
  <c r="H21" i="19" s="1"/>
  <c r="C79" i="23"/>
  <c r="H22" i="19" s="1"/>
  <c r="I22" i="19" s="1"/>
  <c r="Q28" i="19"/>
  <c r="Q27" i="19"/>
  <c r="Q29" i="19"/>
  <c r="Q25" i="19"/>
  <c r="R25" i="19"/>
  <c r="Q21" i="19"/>
  <c r="K109" i="23"/>
  <c r="N109" i="23"/>
  <c r="E109" i="23"/>
  <c r="L109" i="23"/>
  <c r="I109" i="23"/>
  <c r="H109" i="23"/>
  <c r="G109" i="23"/>
  <c r="M109" i="23"/>
  <c r="J109" i="23"/>
  <c r="F109" i="23"/>
  <c r="I20" i="19"/>
  <c r="L21" i="19" l="1"/>
  <c r="M21" i="19" s="1"/>
  <c r="E21" i="19"/>
  <c r="Q22" i="19"/>
  <c r="Q23" i="19"/>
  <c r="Q24" i="19"/>
  <c r="Q26" i="19"/>
  <c r="R30" i="19"/>
  <c r="I21" i="19"/>
  <c r="E118" i="23"/>
  <c r="C112" i="23"/>
  <c r="C113" i="23"/>
  <c r="E113" i="23"/>
  <c r="I113" i="23"/>
  <c r="M113" i="23"/>
  <c r="E112" i="23"/>
  <c r="I112" i="23"/>
  <c r="M112" i="23"/>
  <c r="D113" i="23"/>
  <c r="H113" i="23"/>
  <c r="L113" i="23"/>
  <c r="D112" i="23"/>
  <c r="H112" i="23"/>
  <c r="L112" i="23"/>
  <c r="G113" i="23"/>
  <c r="K113" i="23"/>
  <c r="G112" i="23"/>
  <c r="K112" i="23"/>
  <c r="F113" i="23"/>
  <c r="J113" i="23"/>
  <c r="N113" i="23"/>
  <c r="F112" i="23"/>
  <c r="J112" i="23"/>
  <c r="N112" i="23"/>
  <c r="C114" i="23"/>
  <c r="D115" i="23"/>
  <c r="D116" i="23" s="1"/>
  <c r="D117" i="23" s="1"/>
  <c r="K118" i="23"/>
  <c r="E115" i="23"/>
  <c r="E116" i="23" s="1"/>
  <c r="E117" i="23" s="1"/>
  <c r="H118" i="23"/>
  <c r="N118" i="23"/>
  <c r="M114" i="23"/>
  <c r="K115" i="23"/>
  <c r="K116" i="23" s="1"/>
  <c r="K117" i="23" s="1"/>
  <c r="N115" i="23"/>
  <c r="N116" i="23" s="1"/>
  <c r="N117" i="23" s="1"/>
  <c r="H115" i="23"/>
  <c r="H116" i="23" s="1"/>
  <c r="H117" i="23" s="1"/>
  <c r="C118" i="23"/>
  <c r="F114" i="23"/>
  <c r="D114" i="23"/>
  <c r="I115" i="23"/>
  <c r="I116" i="23" s="1"/>
  <c r="I117" i="23" s="1"/>
  <c r="L118" i="23"/>
  <c r="F115" i="23"/>
  <c r="F116" i="23" s="1"/>
  <c r="F117" i="23" s="1"/>
  <c r="I118" i="23"/>
  <c r="G115" i="23"/>
  <c r="G116" i="23" s="1"/>
  <c r="G117" i="23" s="1"/>
  <c r="J118" i="23"/>
  <c r="L114" i="23"/>
  <c r="I114" i="23"/>
  <c r="G114" i="23"/>
  <c r="L115" i="23"/>
  <c r="L116" i="23" s="1"/>
  <c r="L117" i="23" s="1"/>
  <c r="N114" i="23"/>
  <c r="H114" i="23"/>
  <c r="M115" i="23"/>
  <c r="M116" i="23" s="1"/>
  <c r="M117" i="23" s="1"/>
  <c r="C115" i="23"/>
  <c r="C116" i="23" s="1"/>
  <c r="C117" i="23" s="1"/>
  <c r="J114" i="23"/>
  <c r="E114" i="23"/>
  <c r="J115" i="23"/>
  <c r="J116" i="23" s="1"/>
  <c r="J117" i="23" s="1"/>
  <c r="M118" i="23"/>
  <c r="F118" i="23"/>
  <c r="K114" i="23"/>
  <c r="G118" i="23"/>
  <c r="D118" i="23"/>
  <c r="C121" i="23" l="1" a="1"/>
  <c r="E131" i="23" l="1"/>
  <c r="L41" i="19" s="1"/>
  <c r="M41" i="19" s="1"/>
  <c r="C129" i="23"/>
  <c r="H39" i="19" s="1"/>
  <c r="I39" i="19" s="1"/>
  <c r="H126" i="23"/>
  <c r="P36" i="19" s="1"/>
  <c r="F124" i="23"/>
  <c r="D122" i="23"/>
  <c r="J32" i="19" s="1"/>
  <c r="K32" i="19" s="1"/>
  <c r="D131" i="23"/>
  <c r="J41" i="19" s="1"/>
  <c r="K41" i="19" s="1"/>
  <c r="I128" i="23"/>
  <c r="S38" i="19" s="1"/>
  <c r="G126" i="23"/>
  <c r="N36" i="19" s="1"/>
  <c r="O36" i="19" s="1"/>
  <c r="E124" i="23"/>
  <c r="L34" i="19" s="1"/>
  <c r="M34" i="19" s="1"/>
  <c r="C122" i="23"/>
  <c r="H32" i="19" s="1"/>
  <c r="F130" i="23"/>
  <c r="D128" i="23"/>
  <c r="J38" i="19" s="1"/>
  <c r="K38" i="19" s="1"/>
  <c r="I125" i="23"/>
  <c r="S35" i="19" s="1"/>
  <c r="G123" i="23"/>
  <c r="N33" i="19" s="1"/>
  <c r="O33" i="19" s="1"/>
  <c r="E121" i="23"/>
  <c r="D129" i="23"/>
  <c r="J39" i="19" s="1"/>
  <c r="K39" i="19" s="1"/>
  <c r="E126" i="23"/>
  <c r="L36" i="19" s="1"/>
  <c r="M36" i="19" s="1"/>
  <c r="H121" i="23"/>
  <c r="G124" i="23"/>
  <c r="N34" i="19" s="1"/>
  <c r="O34" i="19" s="1"/>
  <c r="H130" i="23"/>
  <c r="P40" i="19" s="1"/>
  <c r="F128" i="23"/>
  <c r="D126" i="23"/>
  <c r="J36" i="19" s="1"/>
  <c r="K36" i="19" s="1"/>
  <c r="I123" i="23"/>
  <c r="S33" i="19" s="1"/>
  <c r="G121" i="23"/>
  <c r="G130" i="23"/>
  <c r="N40" i="19" s="1"/>
  <c r="O40" i="19" s="1"/>
  <c r="E128" i="23"/>
  <c r="L38" i="19" s="1"/>
  <c r="M38" i="19" s="1"/>
  <c r="C126" i="23"/>
  <c r="H36" i="19" s="1"/>
  <c r="I36" i="19" s="1"/>
  <c r="H123" i="23"/>
  <c r="P33" i="19" s="1"/>
  <c r="F121" i="23"/>
  <c r="I129" i="23"/>
  <c r="S39" i="19" s="1"/>
  <c r="G127" i="23"/>
  <c r="N37" i="19" s="1"/>
  <c r="O37" i="19" s="1"/>
  <c r="E125" i="23"/>
  <c r="L35" i="19" s="1"/>
  <c r="M35" i="19" s="1"/>
  <c r="C123" i="23"/>
  <c r="H33" i="19" s="1"/>
  <c r="I33" i="19" s="1"/>
  <c r="F131" i="23"/>
  <c r="C128" i="23"/>
  <c r="H38" i="19" s="1"/>
  <c r="I38" i="19" s="1"/>
  <c r="H125" i="23"/>
  <c r="P35" i="19" s="1"/>
  <c r="G128" i="23"/>
  <c r="N38" i="19" s="1"/>
  <c r="O38" i="19" s="1"/>
  <c r="D125" i="23"/>
  <c r="J35" i="19" s="1"/>
  <c r="K35" i="19" s="1"/>
  <c r="D130" i="23"/>
  <c r="J40" i="19" s="1"/>
  <c r="K40" i="19" s="1"/>
  <c r="I127" i="23"/>
  <c r="S37" i="19" s="1"/>
  <c r="G125" i="23"/>
  <c r="N35" i="19" s="1"/>
  <c r="O35" i="19" s="1"/>
  <c r="E123" i="23"/>
  <c r="L33" i="19" s="1"/>
  <c r="M33" i="19" s="1"/>
  <c r="C121" i="23"/>
  <c r="C130" i="23"/>
  <c r="H40" i="19" s="1"/>
  <c r="I40" i="19" s="1"/>
  <c r="H127" i="23"/>
  <c r="P37" i="19" s="1"/>
  <c r="F125" i="23"/>
  <c r="D123" i="23"/>
  <c r="J33" i="19" s="1"/>
  <c r="K33" i="19" s="1"/>
  <c r="G131" i="23"/>
  <c r="N41" i="19" s="1"/>
  <c r="O41" i="19" s="1"/>
  <c r="E129" i="23"/>
  <c r="L39" i="19" s="1"/>
  <c r="M39" i="19" s="1"/>
  <c r="C127" i="23"/>
  <c r="H37" i="19" s="1"/>
  <c r="I37" i="19" s="1"/>
  <c r="H124" i="23"/>
  <c r="P34" i="19" s="1"/>
  <c r="F122" i="23"/>
  <c r="I130" i="23"/>
  <c r="S40" i="19" s="1"/>
  <c r="F127" i="23"/>
  <c r="H129" i="23"/>
  <c r="P39" i="19" s="1"/>
  <c r="F123" i="23"/>
  <c r="I122" i="23"/>
  <c r="S32" i="19" s="1"/>
  <c r="I131" i="23"/>
  <c r="S41" i="19" s="1"/>
  <c r="G129" i="23"/>
  <c r="N39" i="19" s="1"/>
  <c r="O39" i="19" s="1"/>
  <c r="E127" i="23"/>
  <c r="L37" i="19" s="1"/>
  <c r="M37" i="19" s="1"/>
  <c r="C125" i="23"/>
  <c r="H35" i="19" s="1"/>
  <c r="I35" i="19" s="1"/>
  <c r="H122" i="23"/>
  <c r="P32" i="19" s="1"/>
  <c r="H131" i="23"/>
  <c r="P41" i="19" s="1"/>
  <c r="F129" i="23"/>
  <c r="D127" i="23"/>
  <c r="J37" i="19" s="1"/>
  <c r="K37" i="19" s="1"/>
  <c r="I124" i="23"/>
  <c r="S34" i="19" s="1"/>
  <c r="G122" i="23"/>
  <c r="N32" i="19" s="1"/>
  <c r="O32" i="19" s="1"/>
  <c r="C131" i="23"/>
  <c r="H41" i="19" s="1"/>
  <c r="I41" i="19" s="1"/>
  <c r="H128" i="23"/>
  <c r="P38" i="19" s="1"/>
  <c r="F126" i="23"/>
  <c r="D124" i="23"/>
  <c r="J34" i="19" s="1"/>
  <c r="K34" i="19" s="1"/>
  <c r="I121" i="23"/>
  <c r="E130" i="23"/>
  <c r="L40" i="19" s="1"/>
  <c r="M40" i="19" s="1"/>
  <c r="I126" i="23"/>
  <c r="S36" i="19" s="1"/>
  <c r="C124" i="23"/>
  <c r="H34" i="19" s="1"/>
  <c r="I34" i="19" s="1"/>
  <c r="D121" i="23"/>
  <c r="E122" i="23"/>
  <c r="L32" i="19" s="1"/>
  <c r="M32" i="19" s="1"/>
  <c r="E32" i="19" l="1"/>
  <c r="E65" i="19"/>
  <c r="I14" i="16" s="1"/>
  <c r="I32" i="19"/>
  <c r="Q41" i="19"/>
  <c r="R41" i="19"/>
  <c r="Q40" i="19"/>
  <c r="R40" i="19"/>
  <c r="Q38" i="19"/>
  <c r="R38" i="19"/>
  <c r="R39" i="19"/>
  <c r="Q39" i="19"/>
  <c r="R37" i="19"/>
  <c r="Q37" i="19"/>
  <c r="Q36" i="19"/>
  <c r="R36" i="19"/>
  <c r="Q35" i="19"/>
  <c r="R35" i="19"/>
  <c r="R33" i="19"/>
  <c r="Q33" i="19"/>
  <c r="R34" i="19"/>
  <c r="Q34" i="19"/>
  <c r="Q32" i="19"/>
  <c r="R32" i="19"/>
  <c r="N14" i="16" l="1"/>
  <c r="C14" i="16"/>
  <c r="G14" i="16" s="1"/>
  <c r="P14" i="16" l="1"/>
  <c r="R14" i="16" s="1"/>
</calcChain>
</file>

<file path=xl/sharedStrings.xml><?xml version="1.0" encoding="utf-8"?>
<sst xmlns="http://schemas.openxmlformats.org/spreadsheetml/2006/main" count="481" uniqueCount="173">
  <si>
    <t>基　準　額</t>
    <rPh sb="0" eb="1">
      <t>モト</t>
    </rPh>
    <rPh sb="2" eb="3">
      <t>ジュン</t>
    </rPh>
    <rPh sb="4" eb="5">
      <t>ガク</t>
    </rPh>
    <phoneticPr fontId="1"/>
  </si>
  <si>
    <t>事業所名</t>
    <rPh sb="0" eb="3">
      <t>ジギョウショ</t>
    </rPh>
    <rPh sb="3" eb="4">
      <t>メイ</t>
    </rPh>
    <phoneticPr fontId="1"/>
  </si>
  <si>
    <t>総事業費</t>
    <rPh sb="0" eb="1">
      <t>ソウ</t>
    </rPh>
    <rPh sb="1" eb="4">
      <t>ジギョウヒ</t>
    </rPh>
    <phoneticPr fontId="1"/>
  </si>
  <si>
    <t>寄附金
その他の
収入額</t>
    <rPh sb="0" eb="3">
      <t>キフキン</t>
    </rPh>
    <rPh sb="6" eb="7">
      <t>タ</t>
    </rPh>
    <phoneticPr fontId="1"/>
  </si>
  <si>
    <t>差引額
（Ａ－Ｂ）</t>
    <rPh sb="0" eb="1">
      <t>サ</t>
    </rPh>
    <rPh sb="1" eb="2">
      <t>ヒ</t>
    </rPh>
    <rPh sb="2" eb="3">
      <t>ガク</t>
    </rPh>
    <phoneticPr fontId="1"/>
  </si>
  <si>
    <t>対象経費の
支出予定額</t>
    <rPh sb="0" eb="2">
      <t>タイショウ</t>
    </rPh>
    <rPh sb="2" eb="4">
      <t>ケイヒ</t>
    </rPh>
    <phoneticPr fontId="1"/>
  </si>
  <si>
    <t>選定額</t>
    <rPh sb="0" eb="2">
      <t>センテイ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</si>
  <si>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</si>
  <si>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補助所要額</t>
    <rPh sb="0" eb="2">
      <t>ホジョ</t>
    </rPh>
    <rPh sb="2" eb="5">
      <t>ショヨウガク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</si>
  <si>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</si>
  <si>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</si>
  <si>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</si>
  <si>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</si>
  <si>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</si>
  <si>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</si>
  <si>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(F)</t>
    <phoneticPr fontId="1"/>
  </si>
  <si>
    <t>(G)</t>
    <phoneticPr fontId="1"/>
  </si>
  <si>
    <t>×1/2</t>
    <phoneticPr fontId="1"/>
  </si>
  <si>
    <t>(H)</t>
    <phoneticPr fontId="1"/>
  </si>
  <si>
    <t>(E)</t>
  </si>
  <si>
    <t>円</t>
    <rPh sb="0" eb="1">
      <t>エン</t>
    </rPh>
    <phoneticPr fontId="1"/>
  </si>
  <si>
    <t>人</t>
    <rPh sb="0" eb="1">
      <t>ニン</t>
    </rPh>
    <phoneticPr fontId="1"/>
  </si>
  <si>
    <t>(注)１　F欄にはD欄とE欄のいずれか低い方の額を記入すること。</t>
    <rPh sb="1" eb="2">
      <t>チュウ</t>
    </rPh>
    <rPh sb="6" eb="7">
      <t>ラン</t>
    </rPh>
    <rPh sb="10" eb="11">
      <t>ラン</t>
    </rPh>
    <rPh sb="13" eb="14">
      <t>ラン</t>
    </rPh>
    <rPh sb="19" eb="20">
      <t>ヒク</t>
    </rPh>
    <rPh sb="21" eb="22">
      <t>ホウ</t>
    </rPh>
    <rPh sb="23" eb="24">
      <t>ガク</t>
    </rPh>
    <rPh sb="25" eb="27">
      <t>キニュウ</t>
    </rPh>
    <phoneticPr fontId="1"/>
  </si>
  <si>
    <t xml:space="preserve">  　２　G欄にはC欄とＦ欄とを比較して、いずれか低い方の額を記入すること。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1"/>
  </si>
  <si>
    <t>　　　</t>
    <phoneticPr fontId="1"/>
  </si>
  <si>
    <t xml:space="preserve">補助事業者名　　　　　　　　            </t>
    <phoneticPr fontId="1"/>
  </si>
  <si>
    <t>新人訪問
看護職員
数</t>
    <rPh sb="0" eb="2">
      <t>シンジン</t>
    </rPh>
    <rPh sb="2" eb="4">
      <t>ホウモン</t>
    </rPh>
    <rPh sb="5" eb="7">
      <t>カンゴ</t>
    </rPh>
    <rPh sb="7" eb="9">
      <t>ショクイン</t>
    </rPh>
    <rPh sb="10" eb="11">
      <t>カズ</t>
    </rPh>
    <phoneticPr fontId="1"/>
  </si>
  <si>
    <t xml:space="preserve">  　３　H欄にはG欄の金額に１／２を乗じた金額（ただし、1,000円未満の端数が生じた場合には、これを切り捨てるものとする。）を記入すること。</t>
    <rPh sb="6" eb="7">
      <t>ラン</t>
    </rPh>
    <rPh sb="10" eb="11">
      <t>ラン</t>
    </rPh>
    <rPh sb="12" eb="14">
      <t>キンガク</t>
    </rPh>
    <rPh sb="19" eb="20">
      <t>ジョウ</t>
    </rPh>
    <rPh sb="22" eb="23">
      <t>キン</t>
    </rPh>
    <rPh sb="23" eb="24">
      <t>ガク</t>
    </rPh>
    <rPh sb="34" eb="37">
      <t>エンミマン</t>
    </rPh>
    <rPh sb="38" eb="40">
      <t>ハスウ</t>
    </rPh>
    <rPh sb="41" eb="42">
      <t>ショウ</t>
    </rPh>
    <rPh sb="44" eb="46">
      <t>バアイ</t>
    </rPh>
    <rPh sb="52" eb="53">
      <t>キ</t>
    </rPh>
    <phoneticPr fontId="1"/>
  </si>
  <si>
    <t>（訪問看護職員就労支援事業費補助金）</t>
    <phoneticPr fontId="1"/>
  </si>
  <si>
    <t>（訪問看護職員就労支援事業費補助金）</t>
    <phoneticPr fontId="1"/>
  </si>
  <si>
    <t>合計</t>
    <phoneticPr fontId="1"/>
  </si>
  <si>
    <t>事業計画明細書</t>
    <rPh sb="0" eb="2">
      <t>ジギョウ</t>
    </rPh>
    <rPh sb="2" eb="4">
      <t>ケイカク</t>
    </rPh>
    <rPh sb="4" eb="7">
      <t>メイサイショ</t>
    </rPh>
    <phoneticPr fontId="1"/>
  </si>
  <si>
    <t>受講者１名につき、本紙を１枚作成すること。</t>
  </si>
  <si>
    <t>研修時間には、訪問先での研修に必要な移動時間を含むことができる。</t>
  </si>
  <si>
    <t>研修時間には、休憩時間は含まない。</t>
  </si>
  <si>
    <t>研修内容</t>
    <rPh sb="0" eb="2">
      <t>ケンシュウ</t>
    </rPh>
    <rPh sb="2" eb="4">
      <t>ナイヨウ</t>
    </rPh>
    <phoneticPr fontId="1"/>
  </si>
  <si>
    <t>研修予定時間</t>
    <rPh sb="0" eb="2">
      <t>ケンシュウ</t>
    </rPh>
    <rPh sb="2" eb="4">
      <t>ヨテイ</t>
    </rPh>
    <rPh sb="4" eb="6">
      <t>ジカン</t>
    </rPh>
    <phoneticPr fontId="1"/>
  </si>
  <si>
    <t>予定研修指導者</t>
    <rPh sb="0" eb="2">
      <t>ヨテイ</t>
    </rPh>
    <rPh sb="2" eb="4">
      <t>ケンシュウ</t>
    </rPh>
    <rPh sb="4" eb="7">
      <t>シドウシャ</t>
    </rPh>
    <phoneticPr fontId="1"/>
  </si>
  <si>
    <t>（訪問看護職員就労支援事業費補助金）</t>
    <phoneticPr fontId="1"/>
  </si>
  <si>
    <t>対象経費の支出予定額明細書</t>
    <phoneticPr fontId="1"/>
  </si>
  <si>
    <t>区分</t>
    <rPh sb="0" eb="2">
      <t>クブン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</si>
  <si>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</si>
  <si>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支出予定額</t>
    <rPh sb="0" eb="2">
      <t>シシュツ</t>
    </rPh>
    <rPh sb="2" eb="5">
      <t>ヨテイガク</t>
    </rPh>
    <phoneticPr fontId="1"/>
  </si>
  <si>
    <t>算出内訳</t>
    <rPh sb="0" eb="2">
      <t>サンシュツ</t>
    </rPh>
    <rPh sb="2" eb="4">
      <t>ウチワケ</t>
    </rPh>
    <phoneticPr fontId="1"/>
  </si>
  <si>
    <t>円</t>
    <rPh sb="0" eb="1">
      <t>エン</t>
    </rPh>
    <phoneticPr fontId="11"/>
  </si>
  <si>
    <t>人件費</t>
    <rPh sb="0" eb="3">
      <t>ジンケンヒ</t>
    </rPh>
    <phoneticPr fontId="1"/>
  </si>
  <si>
    <t>　給料</t>
    <rPh sb="1" eb="3">
      <t>キュウリョウ</t>
    </rPh>
    <phoneticPr fontId="1"/>
  </si>
  <si>
    <t>合計</t>
    <phoneticPr fontId="1"/>
  </si>
  <si>
    <t>研修期間</t>
    <rPh sb="0" eb="2">
      <t>ケンシュウ</t>
    </rPh>
    <rPh sb="2" eb="4">
      <t>キカン</t>
    </rPh>
    <phoneticPr fontId="1"/>
  </si>
  <si>
    <t>手当</t>
    <rPh sb="0" eb="2">
      <t>テアテ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</si>
  <si>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</si>
  <si>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</si>
  <si>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ヶ月</t>
    <rPh sb="1" eb="2">
      <t>ゲツ</t>
    </rPh>
    <phoneticPr fontId="1"/>
  </si>
  <si>
    <t>研修月</t>
    <rPh sb="0" eb="2">
      <t>ケンシュウ</t>
    </rPh>
    <rPh sb="2" eb="3">
      <t>ツキ</t>
    </rPh>
    <phoneticPr fontId="1"/>
  </si>
  <si>
    <t>加算月数</t>
    <rPh sb="0" eb="2">
      <t>カサン</t>
    </rPh>
    <rPh sb="2" eb="4">
      <t>ツキスウ</t>
    </rPh>
    <phoneticPr fontId="1"/>
  </si>
  <si>
    <t>研修月（仮）</t>
    <rPh sb="0" eb="2">
      <t>ケンシュウ</t>
    </rPh>
    <rPh sb="2" eb="3">
      <t>ツキ</t>
    </rPh>
    <rPh sb="4" eb="5">
      <t>カリ</t>
    </rPh>
    <phoneticPr fontId="1"/>
  </si>
  <si>
    <t>研修月変換用</t>
    <rPh sb="0" eb="2">
      <t>ケンシュウ</t>
    </rPh>
    <rPh sb="2" eb="3">
      <t>ツキ</t>
    </rPh>
    <rPh sb="3" eb="5">
      <t>ヘンカン</t>
    </rPh>
    <rPh sb="5" eb="6">
      <t>ヨウ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</si>
  <si>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</si>
  <si>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</si>
  <si>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研修期間</t>
    <rPh sb="0" eb="2">
      <t>ケンシュウ</t>
    </rPh>
    <rPh sb="2" eb="4">
      <t>キカン</t>
    </rPh>
    <phoneticPr fontId="1"/>
  </si>
  <si>
    <t>から</t>
    <phoneticPr fontId="1"/>
  </si>
  <si>
    <t>まで</t>
    <phoneticPr fontId="1"/>
  </si>
  <si>
    <t>計</t>
    <rPh sb="0" eb="1">
      <t>ケイ</t>
    </rPh>
    <phoneticPr fontId="1"/>
  </si>
  <si>
    <t>分</t>
    <rPh sb="0" eb="1">
      <t>フン</t>
    </rPh>
    <phoneticPr fontId="1"/>
  </si>
  <si>
    <t>一日の勤務時間</t>
    <rPh sb="0" eb="2">
      <t>イチニチ</t>
    </rPh>
    <rPh sb="3" eb="5">
      <t>キンム</t>
    </rPh>
    <rPh sb="5" eb="7">
      <t>ジカン</t>
    </rPh>
    <phoneticPr fontId="1"/>
  </si>
  <si>
    <t>一月の勤務日数</t>
    <rPh sb="0" eb="1">
      <t>ヒト</t>
    </rPh>
    <rPh sb="1" eb="2">
      <t>ツキ</t>
    </rPh>
    <rPh sb="3" eb="5">
      <t>キンム</t>
    </rPh>
    <rPh sb="5" eb="7">
      <t>ニッスウ</t>
    </rPh>
    <phoneticPr fontId="1"/>
  </si>
  <si>
    <t>研修をする予定期間を入力してください</t>
    <rPh sb="0" eb="2">
      <t>ケンシュウ</t>
    </rPh>
    <rPh sb="5" eb="7">
      <t>ヨテイ</t>
    </rPh>
    <rPh sb="7" eb="9">
      <t>キカン</t>
    </rPh>
    <rPh sb="10" eb="12">
      <t>ニュウリョク</t>
    </rPh>
    <phoneticPr fontId="1"/>
  </si>
  <si>
    <t>時給</t>
    <rPh sb="0" eb="2">
      <t>ジキュウ</t>
    </rPh>
    <phoneticPr fontId="1"/>
  </si>
  <si>
    <t>一日</t>
    <rPh sb="0" eb="2">
      <t>イチニチ</t>
    </rPh>
    <phoneticPr fontId="1"/>
  </si>
  <si>
    <t>日数</t>
    <rPh sb="0" eb="2">
      <t>ニッスウ</t>
    </rPh>
    <phoneticPr fontId="1"/>
  </si>
  <si>
    <t>時給</t>
    <rPh sb="0" eb="2">
      <t>ジキュウ</t>
    </rPh>
    <phoneticPr fontId="1"/>
  </si>
  <si>
    <t>研修を受ける方の給料について、表示された月ごとに入力してください</t>
    <rPh sb="0" eb="2">
      <t>ケンシュウ</t>
    </rPh>
    <rPh sb="3" eb="4">
      <t>ウ</t>
    </rPh>
    <rPh sb="6" eb="7">
      <t>カタ</t>
    </rPh>
    <rPh sb="8" eb="10">
      <t>キュウリョウ</t>
    </rPh>
    <rPh sb="15" eb="17">
      <t>ヒョウジ</t>
    </rPh>
    <rPh sb="20" eb="21">
      <t>ツキ</t>
    </rPh>
    <rPh sb="24" eb="26">
      <t>ニュウリョク</t>
    </rPh>
    <phoneticPr fontId="1"/>
  </si>
  <si>
    <t>給与体系</t>
    <rPh sb="0" eb="2">
      <t>キュウヨ</t>
    </rPh>
    <rPh sb="2" eb="4">
      <t>タイケイ</t>
    </rPh>
    <phoneticPr fontId="1"/>
  </si>
  <si>
    <t>固定給</t>
    <rPh sb="0" eb="3">
      <t>コテイキュウ</t>
    </rPh>
    <phoneticPr fontId="1"/>
  </si>
  <si>
    <t>給料</t>
    <rPh sb="0" eb="2">
      <t>キュウリョウ</t>
    </rPh>
    <phoneticPr fontId="1"/>
  </si>
  <si>
    <t>月給・時給</t>
    <rPh sb="0" eb="2">
      <t>ゲッキュウ</t>
    </rPh>
    <rPh sb="3" eb="5">
      <t>ジキュウ</t>
    </rPh>
    <phoneticPr fontId="1"/>
  </si>
  <si>
    <t>研修を受ける方の給与体系：</t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</si>
  <si>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</si>
  <si>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</si>
  <si>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まとめる用</t>
    <rPh sb="4" eb="5">
      <t>ヨウ</t>
    </rPh>
    <phoneticPr fontId="1"/>
  </si>
  <si>
    <t>金額まとめ</t>
    <rPh sb="0" eb="2">
      <t>キンガク</t>
    </rPh>
    <phoneticPr fontId="1"/>
  </si>
  <si>
    <t>勤務時間</t>
    <rPh sb="0" eb="2">
      <t>キンム</t>
    </rPh>
    <rPh sb="2" eb="4">
      <t>ジカン</t>
    </rPh>
    <phoneticPr fontId="1"/>
  </si>
  <si>
    <t>同じカウント</t>
    <rPh sb="0" eb="1">
      <t>オナ</t>
    </rPh>
    <phoneticPr fontId="1"/>
  </si>
  <si>
    <t>給料</t>
    <rPh sb="0" eb="2">
      <t>キュウリョウ</t>
    </rPh>
    <phoneticPr fontId="1"/>
  </si>
  <si>
    <t>勤務時間</t>
    <rPh sb="0" eb="2">
      <t>キンム</t>
    </rPh>
    <rPh sb="2" eb="4">
      <t>ジカン</t>
    </rPh>
    <phoneticPr fontId="1"/>
  </si>
  <si>
    <t>時給</t>
    <rPh sb="0" eb="2">
      <t>ジキュウ</t>
    </rPh>
    <phoneticPr fontId="1"/>
  </si>
  <si>
    <t>行列入れ替え</t>
    <rPh sb="0" eb="2">
      <t>ギョウレツ</t>
    </rPh>
    <rPh sb="2" eb="3">
      <t>イ</t>
    </rPh>
    <rPh sb="4" eb="5">
      <t>カ</t>
    </rPh>
    <phoneticPr fontId="1"/>
  </si>
  <si>
    <t>研修時間まとめ（分）</t>
    <rPh sb="0" eb="2">
      <t>ケンシュウ</t>
    </rPh>
    <rPh sb="2" eb="4">
      <t>ジカン</t>
    </rPh>
    <rPh sb="8" eb="9">
      <t>フン</t>
    </rPh>
    <phoneticPr fontId="1"/>
  </si>
  <si>
    <t>研修時間まとめ（時間）</t>
    <rPh sb="0" eb="2">
      <t>ケンシュウ</t>
    </rPh>
    <rPh sb="2" eb="4">
      <t>ジカン</t>
    </rPh>
    <rPh sb="8" eb="10">
      <t>ジカン</t>
    </rPh>
    <phoneticPr fontId="1"/>
  </si>
  <si>
    <t>研修時間まとめ（分のみ）</t>
    <rPh sb="0" eb="2">
      <t>ケンシュウ</t>
    </rPh>
    <rPh sb="2" eb="4">
      <t>ジカン</t>
    </rPh>
    <rPh sb="8" eb="9">
      <t>フン</t>
    </rPh>
    <phoneticPr fontId="1"/>
  </si>
  <si>
    <t>給与等計算</t>
    <rPh sb="0" eb="2">
      <t>キュウヨ</t>
    </rPh>
    <rPh sb="2" eb="3">
      <t>トウ</t>
    </rPh>
    <rPh sb="3" eb="5">
      <t>ケイサン</t>
    </rPh>
    <phoneticPr fontId="1"/>
  </si>
  <si>
    <t>研修時間（分換算）</t>
    <rPh sb="0" eb="2">
      <t>ケンシュウ</t>
    </rPh>
    <rPh sb="2" eb="4">
      <t>ジカン</t>
    </rPh>
    <rPh sb="5" eb="6">
      <t>フン</t>
    </rPh>
    <rPh sb="6" eb="8">
      <t>カンサン</t>
    </rPh>
    <phoneticPr fontId="1"/>
  </si>
  <si>
    <t>研修時間（分換算）まとめ</t>
    <rPh sb="0" eb="2">
      <t>ケンシュウ</t>
    </rPh>
    <rPh sb="2" eb="4">
      <t>ジカン</t>
    </rPh>
    <rPh sb="5" eb="6">
      <t>フン</t>
    </rPh>
    <rPh sb="6" eb="8">
      <t>カンサン</t>
    </rPh>
    <phoneticPr fontId="1"/>
  </si>
  <si>
    <t>つめる用</t>
    <rPh sb="3" eb="4">
      <t>ヨウ</t>
    </rPh>
    <phoneticPr fontId="1"/>
  </si>
  <si>
    <t>額が変わった所の列番</t>
    <rPh sb="0" eb="1">
      <t>ガク</t>
    </rPh>
    <rPh sb="2" eb="3">
      <t>カ</t>
    </rPh>
    <rPh sb="6" eb="7">
      <t>トコロ</t>
    </rPh>
    <rPh sb="8" eb="9">
      <t>レツ</t>
    </rPh>
    <rPh sb="9" eb="10">
      <t>バン</t>
    </rPh>
    <phoneticPr fontId="1"/>
  </si>
  <si>
    <t>１人目</t>
    <rPh sb="1" eb="2">
      <t>ニン</t>
    </rPh>
    <rPh sb="2" eb="3">
      <t>メ</t>
    </rPh>
    <phoneticPr fontId="1"/>
  </si>
  <si>
    <t>研修を受ける方の氏名</t>
    <rPh sb="0" eb="2">
      <t>ケンシュウ</t>
    </rPh>
    <rPh sb="3" eb="4">
      <t>ウ</t>
    </rPh>
    <rPh sb="6" eb="7">
      <t>カタ</t>
    </rPh>
    <rPh sb="8" eb="10">
      <t>シメイ</t>
    </rPh>
    <phoneticPr fontId="1"/>
  </si>
  <si>
    <t>1人目</t>
    <rPh sb="1" eb="2">
      <t>リ</t>
    </rPh>
    <rPh sb="2" eb="3">
      <t>メ</t>
    </rPh>
    <phoneticPr fontId="1"/>
  </si>
  <si>
    <t>１人目</t>
    <rPh sb="1" eb="2">
      <t>リ</t>
    </rPh>
    <rPh sb="2" eb="3">
      <t>メ</t>
    </rPh>
    <phoneticPr fontId="1"/>
  </si>
  <si>
    <t>補助事業者名を記入してください</t>
    <rPh sb="0" eb="2">
      <t>ホジョ</t>
    </rPh>
    <rPh sb="2" eb="5">
      <t>ジギョウシャ</t>
    </rPh>
    <rPh sb="5" eb="6">
      <t>メイ</t>
    </rPh>
    <rPh sb="7" eb="9">
      <t>キニュウ</t>
    </rPh>
    <phoneticPr fontId="1"/>
  </si>
  <si>
    <t>事業所名を記入してください</t>
    <rPh sb="0" eb="3">
      <t>ジギョウショ</t>
    </rPh>
    <rPh sb="3" eb="4">
      <t>メイ</t>
    </rPh>
    <rPh sb="5" eb="7">
      <t>キニュウ</t>
    </rPh>
    <phoneticPr fontId="1"/>
  </si>
  <si>
    <t>入力シート２　研修を受ける方１人ずつ記入してください。そのまま下にスクロールすると2人目以降のシートがあります。</t>
    <rPh sb="0" eb="2">
      <t>ニュウリョク</t>
    </rPh>
    <rPh sb="7" eb="9">
      <t>ケンシュウ</t>
    </rPh>
    <rPh sb="10" eb="11">
      <t>ウ</t>
    </rPh>
    <rPh sb="13" eb="14">
      <t>カタ</t>
    </rPh>
    <rPh sb="15" eb="16">
      <t>ニン</t>
    </rPh>
    <rPh sb="18" eb="20">
      <t>キニュウ</t>
    </rPh>
    <rPh sb="31" eb="32">
      <t>シタ</t>
    </rPh>
    <rPh sb="42" eb="43">
      <t>リ</t>
    </rPh>
    <rPh sb="43" eb="44">
      <t>メ</t>
    </rPh>
    <rPh sb="44" eb="46">
      <t>イコウ</t>
    </rPh>
    <phoneticPr fontId="1"/>
  </si>
  <si>
    <t>入力シート１　事業所の情報などを入力してください</t>
    <rPh sb="0" eb="2">
      <t>ニュウリョク</t>
    </rPh>
    <rPh sb="7" eb="10">
      <t>ジギョウショ</t>
    </rPh>
    <rPh sb="11" eb="13">
      <t>ジョウホウ</t>
    </rPh>
    <rPh sb="16" eb="18">
      <t>ニュウリョク</t>
    </rPh>
    <phoneticPr fontId="1"/>
  </si>
  <si>
    <t>次のいずれかの方法で提出をしてください。</t>
    <rPh sb="0" eb="1">
      <t>ツギ</t>
    </rPh>
    <rPh sb="7" eb="9">
      <t>ホウホウ</t>
    </rPh>
    <rPh sb="10" eb="12">
      <t>テイシュツ</t>
    </rPh>
    <phoneticPr fontId="1"/>
  </si>
  <si>
    <t>①　このファイルをそのままメールで医務課あてにお送りください。アドレス→　imu@pref.aichi.lg.jp</t>
    <rPh sb="17" eb="20">
      <t>イムカ</t>
    </rPh>
    <rPh sb="24" eb="25">
      <t>オク</t>
    </rPh>
    <phoneticPr fontId="1"/>
  </si>
  <si>
    <t>注意事項</t>
    <rPh sb="0" eb="2">
      <t>チュウイ</t>
    </rPh>
    <rPh sb="2" eb="4">
      <t>ジコウ</t>
    </rPh>
    <phoneticPr fontId="1"/>
  </si>
  <si>
    <t>記入・提出方法</t>
    <rPh sb="0" eb="2">
      <t>キニュウ</t>
    </rPh>
    <rPh sb="3" eb="5">
      <t>テイシュツ</t>
    </rPh>
    <rPh sb="5" eb="7">
      <t>ホウホウ</t>
    </rPh>
    <phoneticPr fontId="1"/>
  </si>
  <si>
    <t>このファイルを利用しての調書作成は、訪問看護ステーション一つずつとなります。</t>
    <rPh sb="7" eb="9">
      <t>リヨウ</t>
    </rPh>
    <rPh sb="12" eb="14">
      <t>チョウショ</t>
    </rPh>
    <rPh sb="14" eb="16">
      <t>サクセイ</t>
    </rPh>
    <rPh sb="18" eb="20">
      <t>ホウモン</t>
    </rPh>
    <rPh sb="20" eb="22">
      <t>カンゴ</t>
    </rPh>
    <rPh sb="28" eb="29">
      <t>ヒト</t>
    </rPh>
    <phoneticPr fontId="1"/>
  </si>
  <si>
    <t>研修を行う予定の時間・分数を表示された月ごとに合計で記入してください</t>
    <rPh sb="0" eb="2">
      <t>ケンシュウ</t>
    </rPh>
    <rPh sb="3" eb="4">
      <t>オコナ</t>
    </rPh>
    <rPh sb="5" eb="7">
      <t>ヨテイ</t>
    </rPh>
    <rPh sb="8" eb="10">
      <t>ジカン</t>
    </rPh>
    <rPh sb="11" eb="12">
      <t>フン</t>
    </rPh>
    <rPh sb="12" eb="13">
      <t>スウ</t>
    </rPh>
    <rPh sb="14" eb="16">
      <t>ヒョウジ</t>
    </rPh>
    <rPh sb="19" eb="20">
      <t>ツキ</t>
    </rPh>
    <rPh sb="23" eb="25">
      <t>ゴウケイ</t>
    </rPh>
    <rPh sb="26" eb="28">
      <t>キニュウ</t>
    </rPh>
    <phoneticPr fontId="1"/>
  </si>
  <si>
    <t>研修を受ける方の勤務時間について、表示された月ごとに入力してください</t>
    <rPh sb="0" eb="2">
      <t>ケンシュウ</t>
    </rPh>
    <rPh sb="3" eb="4">
      <t>ウ</t>
    </rPh>
    <rPh sb="6" eb="7">
      <t>カタ</t>
    </rPh>
    <rPh sb="8" eb="10">
      <t>キンム</t>
    </rPh>
    <rPh sb="10" eb="12">
      <t>ジカン</t>
    </rPh>
    <rPh sb="17" eb="19">
      <t>ヒョウジ</t>
    </rPh>
    <rPh sb="22" eb="23">
      <t>ツキ</t>
    </rPh>
    <rPh sb="26" eb="28">
      <t>ニュウリョク</t>
    </rPh>
    <phoneticPr fontId="1"/>
  </si>
  <si>
    <t>受講者名</t>
    <phoneticPr fontId="1"/>
  </si>
  <si>
    <t xml:space="preserve">
</t>
    <phoneticPr fontId="1"/>
  </si>
  <si>
    <t>～</t>
    <phoneticPr fontId="1"/>
  </si>
  <si>
    <t>就労開始年月日</t>
    <rPh sb="0" eb="2">
      <t>シュウロウ</t>
    </rPh>
    <rPh sb="2" eb="4">
      <t>カイシ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</si>
  <si>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</si>
  <si>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</si>
  <si>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</si>
  <si>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トシ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</si>
  <si>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</si>
  <si>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</si>
  <si>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研修予定期間：</t>
    <phoneticPr fontId="1"/>
  </si>
  <si>
    <t xml:space="preserve"> 就労開始日：</t>
    <phoneticPr fontId="1"/>
  </si>
  <si>
    <t>2人目</t>
    <rPh sb="0" eb="3">
      <t>フタリメ</t>
    </rPh>
    <phoneticPr fontId="1"/>
  </si>
  <si>
    <t>２人目</t>
    <rPh sb="1" eb="2">
      <t>リ</t>
    </rPh>
    <rPh sb="2" eb="3">
      <t>メ</t>
    </rPh>
    <phoneticPr fontId="1"/>
  </si>
  <si>
    <t>３人目</t>
    <rPh sb="1" eb="2">
      <t>リ</t>
    </rPh>
    <rPh sb="2" eb="3">
      <t>メ</t>
    </rPh>
    <phoneticPr fontId="1"/>
  </si>
  <si>
    <t>４人目</t>
    <rPh sb="1" eb="2">
      <t>リ</t>
    </rPh>
    <rPh sb="2" eb="3">
      <t>メ</t>
    </rPh>
    <phoneticPr fontId="1"/>
  </si>
  <si>
    <t>５人目</t>
    <rPh sb="1" eb="2">
      <t>リ</t>
    </rPh>
    <rPh sb="2" eb="3">
      <t>メ</t>
    </rPh>
    <phoneticPr fontId="1"/>
  </si>
  <si>
    <t>３人目</t>
    <rPh sb="1" eb="3">
      <t>ヒトメ</t>
    </rPh>
    <phoneticPr fontId="1"/>
  </si>
  <si>
    <t>４人目</t>
    <rPh sb="1" eb="3">
      <t>ヒトメ</t>
    </rPh>
    <phoneticPr fontId="1"/>
  </si>
  <si>
    <t>５人目</t>
    <rPh sb="1" eb="3">
      <t>ヒトメ</t>
    </rPh>
    <phoneticPr fontId="1"/>
  </si>
  <si>
    <t>２人目</t>
    <rPh sb="1" eb="2">
      <t>ニン</t>
    </rPh>
    <rPh sb="2" eb="3">
      <t>メ</t>
    </rPh>
    <phoneticPr fontId="1"/>
  </si>
  <si>
    <t>３人目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</si>
  <si>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</si>
  <si>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</si>
  <si>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株式会社○○、医療法人○○</t>
    <rPh sb="0" eb="4">
      <t>カブシキガイシャ</t>
    </rPh>
    <rPh sb="7" eb="9">
      <t>イリョウ</t>
    </rPh>
    <rPh sb="9" eb="11">
      <t>ホウジン</t>
    </rPh>
    <phoneticPr fontId="1"/>
  </si>
  <si>
    <t>訪問看護ステーション△△</t>
    <rPh sb="0" eb="2">
      <t>ホウモン</t>
    </rPh>
    <rPh sb="2" eb="4">
      <t>カンゴ</t>
    </rPh>
    <phoneticPr fontId="1"/>
  </si>
  <si>
    <t>愛知　花子</t>
    <rPh sb="0" eb="2">
      <t>アイチ</t>
    </rPh>
    <rPh sb="3" eb="5">
      <t>ハナコ</t>
    </rPh>
    <phoneticPr fontId="1"/>
  </si>
  <si>
    <t>名古屋　梅子</t>
    <rPh sb="0" eb="3">
      <t>ナゴヤ</t>
    </rPh>
    <rPh sb="4" eb="6">
      <t>ウメコ</t>
    </rPh>
    <phoneticPr fontId="1"/>
  </si>
  <si>
    <t>未定</t>
    <rPh sb="0" eb="2">
      <t>ミテイ</t>
    </rPh>
    <phoneticPr fontId="1"/>
  </si>
  <si>
    <t>月</t>
    <rPh sb="0" eb="1">
      <t>ガツ</t>
    </rPh>
    <phoneticPr fontId="1"/>
  </si>
  <si>
    <t xml:space="preserve">
○○　○○</t>
    <phoneticPr fontId="1"/>
  </si>
  <si>
    <t xml:space="preserve">
・１０月５日～１０月３０日
療養生活環境調整、食事介助、体位変換、口腔ケア、
バイタルサインの観察と解釈、安全な体位の保持
自然排尿・排便援助、主治医・ケアマネージャー等の
他職種との連絡調整などの連携（通年）
・１１月１日～１２月３０日
　歩行介助・移動の介助・移送、清拭、洗髪、更衣・整容、
浣腸、摘便、身体測定、点滴管理、薬剤管理、入浴介助、
経口薬の与薬・外用薬・直腸内与薬、薬剤等の管理、
パルスオキシメーターによる測定
・１２月１日～１２月３１日
血糖値測定と検体の取り扱い、リラクゼーション、
精神的安寧を保つための看護ケア
・１月４日～１月３１日
関節可動域訓練、廃用性症候群の予防、入眠・睡眠への援助、創傷処置、褥創の予防、
インシュリン製剤の種類・用法・副作用の観察、
　経管栄養法、導尿、膀胱内留置カテーテルの挿入と管理、酸素吸入療法、吸引（口腔内・鼻腔内）、体位ドレナージ
・２月１日～２月２８日
　麻薬の種類・用法の理解と主作用・副作用の観察、
　吸引（気管内）、ネブライザーの実施、
　皮下注射、筋肉注射、皮内注射、静脈内注射、死後のケア
</t>
    <phoneticPr fontId="1"/>
  </si>
  <si>
    <t xml:space="preserve">
３０時間００分
３０時間００分
３０時間００分
２０時間００分
１０時間００分
</t>
    <phoneticPr fontId="1"/>
  </si>
  <si>
    <t>１２０時間</t>
    <rPh sb="3" eb="5">
      <t>ジカン</t>
    </rPh>
    <phoneticPr fontId="1"/>
  </si>
  <si>
    <t xml:space="preserve">
・４月５日～４月３０日
療養生活環境調整、食事介助、体位変換、口腔ケア、
バイタルサインの観察と解釈、安全な体位の保持
自然排尿・排便援助、主治医・ケアマネージャー等の
他職種との連絡調整などの連携（通年）
・５月１日～５月３０日
　歩行介助・移動の介助・移送、清拭、洗髪、更衣・整容、
浣腸、摘便、身体測定、点滴管理、薬剤管理、入浴介助、
経口薬の与薬・外用薬・直腸内与薬、薬剤等の管理、
パルスオキシメーターによる測定
・６月１日～６月３０日
血糖値測定と検体の取り扱い、リラクゼーション、
精神的安寧を保つための看護ケア
・７月１日～７月３０日
関節可動域訓練、廃用性症候群の予防、入眠・睡眠への援助、創傷処置、褥創の予防、
インシュリン製剤の種類・用法・副作用の観察、
　経管栄養法、導尿、膀胱内留置カテーテルの挿入と管理、酸素吸入療法、吸引（口腔内・鼻腔内）、体位ドレナージ
・８月１日～８月３１日
　麻薬の種類・用法の理解と主作用・副作用の観察、
　吸引（気管内）、ネブライザーの実施、
　皮下注射、筋肉注射、皮内注射、静脈内注射、死後のケア
</t>
    <phoneticPr fontId="1"/>
  </si>
  <si>
    <t xml:space="preserve">
３０時間００分
３０時間００分
２０時間００分
２０時間００分
２０時間００分
</t>
    <phoneticPr fontId="1"/>
  </si>
  <si>
    <t>研修についての寄付などがあれば記入してください</t>
    <rPh sb="0" eb="2">
      <t>ケンシュウ</t>
    </rPh>
    <rPh sb="7" eb="9">
      <t>キフ</t>
    </rPh>
    <rPh sb="15" eb="17">
      <t>キニュウ</t>
    </rPh>
    <phoneticPr fontId="1"/>
  </si>
  <si>
    <t>研修を受ける予定人数を記入してください</t>
    <rPh sb="0" eb="2">
      <t>ケンシュウ</t>
    </rPh>
    <rPh sb="3" eb="4">
      <t>ウ</t>
    </rPh>
    <rPh sb="6" eb="8">
      <t>ヨテイ</t>
    </rPh>
    <rPh sb="8" eb="10">
      <t>ニンズウ</t>
    </rPh>
    <rPh sb="11" eb="13">
      <t>キニュウ</t>
    </rPh>
    <phoneticPr fontId="1"/>
  </si>
  <si>
    <t>研修を受ける予定の方の氏名を記入してください</t>
    <rPh sb="0" eb="2">
      <t>ケンシュウ</t>
    </rPh>
    <rPh sb="3" eb="4">
      <t>ウ</t>
    </rPh>
    <rPh sb="6" eb="8">
      <t>ヨテイ</t>
    </rPh>
    <rPh sb="9" eb="10">
      <t>カタ</t>
    </rPh>
    <rPh sb="11" eb="13">
      <t>シメイ</t>
    </rPh>
    <rPh sb="14" eb="16">
      <t>キニュウ</t>
    </rPh>
    <phoneticPr fontId="1"/>
  </si>
  <si>
    <t>※必ずお読みください</t>
    <rPh sb="1" eb="2">
      <t>カナラ</t>
    </rPh>
    <rPh sb="4" eb="5">
      <t>ヨ</t>
    </rPh>
    <phoneticPr fontId="1"/>
  </si>
  <si>
    <r>
      <rPr>
        <b/>
        <sz val="13"/>
        <rFont val="HGP創英角ｺﾞｼｯｸUB"/>
        <family val="3"/>
        <charset val="128"/>
      </rPr>
      <t>「入力シート１」</t>
    </r>
    <r>
      <rPr>
        <sz val="13"/>
        <rFont val="HG丸ｺﾞｼｯｸM-PRO"/>
        <family val="3"/>
        <charset val="128"/>
      </rPr>
      <t>、</t>
    </r>
    <r>
      <rPr>
        <b/>
        <sz val="13"/>
        <rFont val="HGP創英角ｺﾞｼｯｸUB"/>
        <family val="3"/>
        <charset val="128"/>
      </rPr>
      <t>「入力シート２」</t>
    </r>
    <r>
      <rPr>
        <sz val="13"/>
        <rFont val="HG丸ｺﾞｼｯｸM-PRO"/>
        <family val="3"/>
        <charset val="128"/>
      </rPr>
      <t>の順に</t>
    </r>
    <r>
      <rPr>
        <b/>
        <sz val="13"/>
        <rFont val="HGS創英角ｺﾞｼｯｸUB"/>
        <family val="3"/>
        <charset val="128"/>
      </rPr>
      <t>色の付いたセル全て</t>
    </r>
    <r>
      <rPr>
        <sz val="13"/>
        <rFont val="HG丸ｺﾞｼｯｸM-PRO"/>
        <family val="3"/>
        <charset val="128"/>
      </rPr>
      <t>に必要事項を記入してください</t>
    </r>
    <rPh sb="1" eb="3">
      <t>ニュウリョク</t>
    </rPh>
    <rPh sb="10" eb="12">
      <t>ニュウリョク</t>
    </rPh>
    <rPh sb="18" eb="19">
      <t>ジュン</t>
    </rPh>
    <rPh sb="20" eb="21">
      <t>イロ</t>
    </rPh>
    <rPh sb="22" eb="23">
      <t>ツ</t>
    </rPh>
    <rPh sb="27" eb="28">
      <t>スベ</t>
    </rPh>
    <rPh sb="30" eb="32">
      <t>ヒツヨウ</t>
    </rPh>
    <rPh sb="32" eb="34">
      <t>ジコウ</t>
    </rPh>
    <rPh sb="35" eb="37">
      <t>キニュウ</t>
    </rPh>
    <phoneticPr fontId="1"/>
  </si>
  <si>
    <r>
      <t>数字を入れる欄には、</t>
    </r>
    <r>
      <rPr>
        <b/>
        <sz val="13"/>
        <rFont val="HGP創英角ｺﾞｼｯｸUB"/>
        <family val="3"/>
        <charset val="128"/>
      </rPr>
      <t>単位を付けず</t>
    </r>
    <r>
      <rPr>
        <sz val="13"/>
        <rFont val="HG丸ｺﾞｼｯｸM-PRO"/>
        <family val="3"/>
        <charset val="128"/>
      </rPr>
      <t>に入力してください（自動で単位がつきます）</t>
    </r>
    <rPh sb="0" eb="2">
      <t>スウジ</t>
    </rPh>
    <rPh sb="6" eb="7">
      <t>ラン</t>
    </rPh>
    <phoneticPr fontId="1"/>
  </si>
  <si>
    <r>
      <rPr>
        <b/>
        <sz val="13"/>
        <rFont val="HGP創英角ｺﾞｼｯｸUB"/>
        <family val="3"/>
        <charset val="128"/>
      </rPr>
      <t>「【提出】事業計画書」</t>
    </r>
    <r>
      <rPr>
        <sz val="13"/>
        <rFont val="HG丸ｺﾞｼｯｸM-PRO"/>
        <family val="3"/>
        <charset val="128"/>
      </rPr>
      <t>の研修内容・研修予定時間・予定研修指導者、を記入してください</t>
    </r>
    <rPh sb="2" eb="4">
      <t>テイシュツ</t>
    </rPh>
    <rPh sb="5" eb="7">
      <t>ジギョウ</t>
    </rPh>
    <rPh sb="7" eb="10">
      <t>ケイカクショ</t>
    </rPh>
    <rPh sb="12" eb="14">
      <t>ケンシュウ</t>
    </rPh>
    <rPh sb="14" eb="16">
      <t>ナイヨウ</t>
    </rPh>
    <rPh sb="17" eb="19">
      <t>ケンシュウ</t>
    </rPh>
    <rPh sb="19" eb="21">
      <t>ヨテイ</t>
    </rPh>
    <rPh sb="21" eb="23">
      <t>ジカン</t>
    </rPh>
    <rPh sb="24" eb="26">
      <t>ヨテイ</t>
    </rPh>
    <rPh sb="26" eb="28">
      <t>ケンシュウ</t>
    </rPh>
    <rPh sb="28" eb="31">
      <t>シドウシャ</t>
    </rPh>
    <rPh sb="33" eb="35">
      <t>キニュウ</t>
    </rPh>
    <phoneticPr fontId="1"/>
  </si>
  <si>
    <r>
      <t>このファイルを利用しての調書作成は、研修を受ける方が</t>
    </r>
    <r>
      <rPr>
        <b/>
        <sz val="13"/>
        <rFont val="HGP創英角ｺﾞｼｯｸUB"/>
        <family val="3"/>
        <charset val="128"/>
      </rPr>
      <t>５人</t>
    </r>
    <r>
      <rPr>
        <b/>
        <sz val="13"/>
        <rFont val="HG丸ｺﾞｼｯｸM-PRO"/>
        <family val="3"/>
        <charset val="128"/>
      </rPr>
      <t>まで</t>
    </r>
    <r>
      <rPr>
        <sz val="13"/>
        <rFont val="HG丸ｺﾞｼｯｸM-PRO"/>
        <family val="3"/>
        <charset val="128"/>
      </rPr>
      <t>の事業所での対応となります。</t>
    </r>
    <rPh sb="7" eb="9">
      <t>リヨウ</t>
    </rPh>
    <rPh sb="12" eb="14">
      <t>チョウショ</t>
    </rPh>
    <rPh sb="14" eb="16">
      <t>サクセイ</t>
    </rPh>
    <rPh sb="18" eb="20">
      <t>ケンシュウ</t>
    </rPh>
    <rPh sb="21" eb="22">
      <t>ウ</t>
    </rPh>
    <rPh sb="24" eb="25">
      <t>カタ</t>
    </rPh>
    <rPh sb="27" eb="28">
      <t>ニン</t>
    </rPh>
    <rPh sb="31" eb="34">
      <t>ジギョウショ</t>
    </rPh>
    <rPh sb="36" eb="38">
      <t>タイオウ</t>
    </rPh>
    <phoneticPr fontId="1"/>
  </si>
  <si>
    <r>
      <t>６人目以降の方がいる場合は、</t>
    </r>
    <r>
      <rPr>
        <b/>
        <sz val="13"/>
        <rFont val="HGP創英角ｺﾞｼｯｸUB"/>
        <family val="3"/>
        <charset val="128"/>
      </rPr>
      <t>別ファイルでアップロードしてある様式に御利用のうえ提出してください。</t>
    </r>
    <rPh sb="14" eb="15">
      <t>ベツ</t>
    </rPh>
    <rPh sb="33" eb="36">
      <t>ゴリヨウ</t>
    </rPh>
    <rPh sb="39" eb="41">
      <t>テイシュツ</t>
    </rPh>
    <phoneticPr fontId="1"/>
  </si>
  <si>
    <r>
      <t>複数のステーションをまとめて提出する場合は、</t>
    </r>
    <r>
      <rPr>
        <b/>
        <sz val="13"/>
        <rFont val="HGP創英角ｺﾞｼｯｸUB"/>
        <family val="3"/>
        <charset val="128"/>
      </rPr>
      <t>別ファイルでアップロードしてある様式を御利用のうえ提出してください。</t>
    </r>
    <rPh sb="0" eb="2">
      <t>フクスウ</t>
    </rPh>
    <rPh sb="14" eb="16">
      <t>テイシュツ</t>
    </rPh>
    <rPh sb="18" eb="20">
      <t>バアイ</t>
    </rPh>
    <rPh sb="22" eb="23">
      <t>ベツ</t>
    </rPh>
    <rPh sb="41" eb="44">
      <t>ゴリヨウ</t>
    </rPh>
    <rPh sb="47" eb="49">
      <t>テイシュツ</t>
    </rPh>
    <phoneticPr fontId="1"/>
  </si>
  <si>
    <r>
      <t>「入力シート２」、「【提出】事業計画書」、については</t>
    </r>
    <r>
      <rPr>
        <b/>
        <sz val="13"/>
        <rFont val="HGP創英角ｺﾞｼｯｸUB"/>
        <family val="3"/>
        <charset val="128"/>
      </rPr>
      <t>研修を受ける方ごと</t>
    </r>
    <r>
      <rPr>
        <sz val="13"/>
        <rFont val="HG丸ｺﾞｼｯｸM-PRO"/>
        <family val="3"/>
        <charset val="128"/>
      </rPr>
      <t>に入力してください</t>
    </r>
    <rPh sb="1" eb="3">
      <t>ニュウリョク</t>
    </rPh>
    <rPh sb="11" eb="13">
      <t>テイシュツ</t>
    </rPh>
    <rPh sb="14" eb="16">
      <t>ジギョウ</t>
    </rPh>
    <rPh sb="16" eb="19">
      <t>ケイカクショ</t>
    </rPh>
    <rPh sb="26" eb="28">
      <t>ケンシュウ</t>
    </rPh>
    <rPh sb="29" eb="30">
      <t>ウ</t>
    </rPh>
    <rPh sb="32" eb="33">
      <t>カタ</t>
    </rPh>
    <rPh sb="36" eb="38">
      <t>ニュウリョク</t>
    </rPh>
    <phoneticPr fontId="1"/>
  </si>
  <si>
    <t>「入力シート１」の研修を受ける方の氏名については、未定の場合は「未定」と記入してください</t>
    <rPh sb="1" eb="3">
      <t>ニュウリョク</t>
    </rPh>
    <rPh sb="9" eb="11">
      <t>ケンシュウ</t>
    </rPh>
    <rPh sb="12" eb="13">
      <t>ウ</t>
    </rPh>
    <rPh sb="15" eb="16">
      <t>カタ</t>
    </rPh>
    <rPh sb="17" eb="19">
      <t>シメイ</t>
    </rPh>
    <rPh sb="25" eb="27">
      <t>ミテイ</t>
    </rPh>
    <rPh sb="28" eb="30">
      <t>バアイ</t>
    </rPh>
    <rPh sb="32" eb="34">
      <t>ミテイ</t>
    </rPh>
    <rPh sb="36" eb="38">
      <t>キニュウ</t>
    </rPh>
    <phoneticPr fontId="1"/>
  </si>
  <si>
    <t>「入力シート２」について</t>
    <rPh sb="1" eb="3">
      <t>ニュウリョク</t>
    </rPh>
    <phoneticPr fontId="1"/>
  </si>
  <si>
    <t>（２）研修時間は座学・休憩時間は含みませんが、移動時間は含みます</t>
    <rPh sb="3" eb="5">
      <t>ケンシュウ</t>
    </rPh>
    <rPh sb="5" eb="7">
      <t>ジカン</t>
    </rPh>
    <rPh sb="8" eb="10">
      <t>ザガク</t>
    </rPh>
    <rPh sb="11" eb="13">
      <t>キュウケイ</t>
    </rPh>
    <rPh sb="13" eb="15">
      <t>ジカン</t>
    </rPh>
    <rPh sb="16" eb="17">
      <t>フク</t>
    </rPh>
    <rPh sb="23" eb="25">
      <t>イドウ</t>
    </rPh>
    <rPh sb="25" eb="27">
      <t>ジカン</t>
    </rPh>
    <rPh sb="28" eb="29">
      <t>フク</t>
    </rPh>
    <phoneticPr fontId="1"/>
  </si>
  <si>
    <t>（４）手当については、看護師の方にのみ加算される手当を記入してください（通勤手当や住宅手当は対象外です）</t>
    <rPh sb="3" eb="5">
      <t>テアテ</t>
    </rPh>
    <rPh sb="11" eb="14">
      <t>カンゴシ</t>
    </rPh>
    <rPh sb="15" eb="16">
      <t>カタ</t>
    </rPh>
    <rPh sb="19" eb="21">
      <t>カサン</t>
    </rPh>
    <rPh sb="24" eb="26">
      <t>テアテ</t>
    </rPh>
    <rPh sb="27" eb="29">
      <t>キニュウ</t>
    </rPh>
    <rPh sb="36" eb="38">
      <t>ツウキン</t>
    </rPh>
    <rPh sb="38" eb="40">
      <t>テアテ</t>
    </rPh>
    <rPh sb="41" eb="43">
      <t>ジュウタク</t>
    </rPh>
    <rPh sb="43" eb="45">
      <t>テアテ</t>
    </rPh>
    <rPh sb="46" eb="49">
      <t>タイショウガイ</t>
    </rPh>
    <phoneticPr fontId="1"/>
  </si>
  <si>
    <t>（５）勤務時間について</t>
    <rPh sb="3" eb="5">
      <t>キンム</t>
    </rPh>
    <rPh sb="5" eb="7">
      <t>ジカン</t>
    </rPh>
    <phoneticPr fontId="1"/>
  </si>
  <si>
    <t>・月の途中から雇用された場合などは、その月の勤務日数について実績の値で入れてください</t>
    <phoneticPr fontId="1"/>
  </si>
  <si>
    <t>・残業時間は含めないでください</t>
    <rPh sb="1" eb="3">
      <t>ザンギョウ</t>
    </rPh>
    <rPh sb="3" eb="5">
      <t>ジカン</t>
    </rPh>
    <rPh sb="6" eb="7">
      <t>フク</t>
    </rPh>
    <phoneticPr fontId="1"/>
  </si>
  <si>
    <r>
      <rPr>
        <b/>
        <sz val="11"/>
        <rFont val="HG丸ｺﾞｼｯｸM-PRO"/>
        <family val="3"/>
        <charset val="128"/>
      </rPr>
      <t>人件費以外</t>
    </r>
    <r>
      <rPr>
        <sz val="11"/>
        <rFont val="HG丸ｺﾞｼｯｸM-PRO"/>
        <family val="3"/>
        <charset val="128"/>
      </rPr>
      <t>で、研修にかかる予定経費があれば記入してください</t>
    </r>
    <rPh sb="0" eb="3">
      <t>ジンケンヒ</t>
    </rPh>
    <rPh sb="3" eb="5">
      <t>イガイ</t>
    </rPh>
    <rPh sb="7" eb="9">
      <t>ケンシュウ</t>
    </rPh>
    <rPh sb="13" eb="15">
      <t>ヨテイ</t>
    </rPh>
    <rPh sb="15" eb="17">
      <t>ケイヒ</t>
    </rPh>
    <rPh sb="21" eb="23">
      <t>キニュウ</t>
    </rPh>
    <phoneticPr fontId="1"/>
  </si>
  <si>
    <t>令和　年度　訪問看護職員就労支援事業所要額調書</t>
    <rPh sb="0" eb="2">
      <t>レイワ</t>
    </rPh>
    <rPh sb="3" eb="5">
      <t>ネンド</t>
    </rPh>
    <rPh sb="18" eb="21">
      <t>ショヨウガク</t>
    </rPh>
    <rPh sb="21" eb="23">
      <t>チョウショ</t>
    </rPh>
    <phoneticPr fontId="1"/>
  </si>
  <si>
    <t>（３）研修期間中に給与体系が変わった方は、給与体系の選択を固定給とし、時給の時期も月あたりの給与に換算して</t>
    <rPh sb="3" eb="5">
      <t>ケンシュウ</t>
    </rPh>
    <rPh sb="5" eb="7">
      <t>キカン</t>
    </rPh>
    <rPh sb="7" eb="8">
      <t>チュウ</t>
    </rPh>
    <rPh sb="9" eb="11">
      <t>キュウヨ</t>
    </rPh>
    <rPh sb="11" eb="13">
      <t>タイケイ</t>
    </rPh>
    <rPh sb="14" eb="15">
      <t>カ</t>
    </rPh>
    <rPh sb="18" eb="19">
      <t>カタ</t>
    </rPh>
    <rPh sb="21" eb="23">
      <t>キュウヨ</t>
    </rPh>
    <rPh sb="23" eb="25">
      <t>タイケイ</t>
    </rPh>
    <rPh sb="26" eb="28">
      <t>センタク</t>
    </rPh>
    <rPh sb="29" eb="32">
      <t>コテイキュウ</t>
    </rPh>
    <rPh sb="35" eb="37">
      <t>ジキュウ</t>
    </rPh>
    <rPh sb="38" eb="40">
      <t>ジキ</t>
    </rPh>
    <rPh sb="41" eb="42">
      <t>ツキ</t>
    </rPh>
    <rPh sb="46" eb="48">
      <t>キュウヨ</t>
    </rPh>
    <rPh sb="49" eb="51">
      <t>カンサン</t>
    </rPh>
    <phoneticPr fontId="1"/>
  </si>
  <si>
    <t>入力してください</t>
  </si>
  <si>
    <t>・固定給の方は一日あたりの労働時間、一月あたりの労働日数について、月ごとに記入</t>
    <rPh sb="1" eb="4">
      <t>コテイキュウ</t>
    </rPh>
    <rPh sb="5" eb="6">
      <t>カタ</t>
    </rPh>
    <rPh sb="7" eb="9">
      <t>イチニチ</t>
    </rPh>
    <rPh sb="13" eb="15">
      <t>ロウドウ</t>
    </rPh>
    <rPh sb="15" eb="17">
      <t>ジカン</t>
    </rPh>
    <rPh sb="18" eb="19">
      <t>ヒト</t>
    </rPh>
    <rPh sb="19" eb="20">
      <t>ツキ</t>
    </rPh>
    <rPh sb="24" eb="26">
      <t>ロウドウ</t>
    </rPh>
    <rPh sb="26" eb="28">
      <t>ニッスウ</t>
    </rPh>
    <rPh sb="33" eb="34">
      <t>ツキ</t>
    </rPh>
    <rPh sb="37" eb="39">
      <t>キニュウ</t>
    </rPh>
    <phoneticPr fontId="1"/>
  </si>
  <si>
    <t>（規定時間や平均時間で大丈夫です）</t>
  </si>
  <si>
    <t>② 【提出】別紙１－１所要額調書、【提出】別紙１－２支出予定額明細書、【提出】事業計画書、を印刷して郵送して</t>
    <phoneticPr fontId="1"/>
  </si>
  <si>
    <t>　　ください。</t>
    <phoneticPr fontId="1"/>
  </si>
  <si>
    <t>（１）研修期間は令和７年４月～令和８年３月までの間で記入してください</t>
    <rPh sb="3" eb="5">
      <t>ケンシュウ</t>
    </rPh>
    <rPh sb="5" eb="7">
      <t>キカン</t>
    </rPh>
    <rPh sb="8" eb="10">
      <t>レイワ</t>
    </rPh>
    <rPh sb="11" eb="12">
      <t>ネン</t>
    </rPh>
    <rPh sb="12" eb="13">
      <t>ヘイネン</t>
    </rPh>
    <rPh sb="13" eb="14">
      <t>ガツ</t>
    </rPh>
    <rPh sb="15" eb="17">
      <t>レイワ</t>
    </rPh>
    <rPh sb="18" eb="19">
      <t>ネン</t>
    </rPh>
    <rPh sb="20" eb="21">
      <t>ガツ</t>
    </rPh>
    <rPh sb="24" eb="25">
      <t>アイダ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</si>
</sst>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0;&quot;△ &quot;#,##0"/>
    <numFmt numFmtId="177" formatCode="#,##0_);[Red]\(#,##0\)"/>
    <numFmt numFmtId="178" formatCode="#,##0&quot;月&quot;"/>
    <numFmt numFmtId="179" formatCode="#,##0&quot;分&quot;"/>
    <numFmt numFmtId="180" formatCode="#,##0&quot;日&quot;"/>
    <numFmt numFmtId="181" formatCode="General&quot;時間&quot;"/>
    <numFmt numFmtId="182" formatCode="General&quot;人&quot;"/>
    <numFmt numFmtId="183" formatCode="General&quot;円&quot;"/>
    <numFmt numFmtId="184" formatCode="General&quot;分&quot;"/>
    <numFmt numFmtId="185" formatCode="#"/>
  </numFmts>
  <fonts count="26"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平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2"/>
      <name val="平成ゴシック"/>
      <family val="3"/>
      <charset val="128"/>
    </font>
    <font>
      <b/>
      <sz val="12"/>
      <name val="ＭＳ 明朝"/>
      <family val="1"/>
      <charset val="128"/>
    </font>
    <font>
      <sz val="12"/>
      <name val="HGPｺﾞｼｯｸE"/>
      <family val="3"/>
      <charset val="128"/>
    </font>
    <font>
      <sz val="11"/>
      <name val="HGPｺﾞｼｯｸE"/>
      <family val="3"/>
      <charset val="128"/>
    </font>
    <font>
      <sz val="14"/>
      <name val="ＤＦ特太ゴシック体"/>
      <family val="3"/>
      <charset val="128"/>
    </font>
    <font>
      <sz val="13"/>
      <name val="HG丸ｺﾞｼｯｸM-PRO"/>
      <family val="3"/>
      <charset val="128"/>
    </font>
    <font>
      <u val="double"/>
      <sz val="13"/>
      <name val="HG丸ｺﾞｼｯｸM-PRO"/>
      <family val="3"/>
      <charset val="128"/>
    </font>
    <font>
      <b/>
      <sz val="13"/>
      <name val="HGP創英角ｺﾞｼｯｸUB"/>
      <family val="3"/>
      <charset val="128"/>
    </font>
    <font>
      <b/>
      <sz val="13"/>
      <name val="HGS創英角ｺﾞｼｯｸUB"/>
      <family val="3"/>
      <charset val="128"/>
    </font>
    <font>
      <b/>
      <sz val="13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/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60">
    <xf numFmtId="0" fontId="0" fillId="0" borderId="0" xfId="0"/>
    <xf numFmtId="176" fontId="2" fillId="0" borderId="0" xfId="0" applyNumberFormat="1" applyFont="1" applyProtection="1">
      <protection locked="0"/>
    </xf>
    <xf numFmtId="176" fontId="2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Protection="1">
      <protection locked="0"/>
    </xf>
    <xf numFmtId="176" fontId="2" fillId="0" borderId="0" xfId="0" applyNumberFormat="1" applyFont="1" applyBorder="1" applyProtection="1">
      <protection locked="0"/>
    </xf>
    <xf numFmtId="176" fontId="2" fillId="0" borderId="1" xfId="0" applyNumberFormat="1" applyFont="1" applyBorder="1" applyProtection="1">
      <protection locked="0"/>
    </xf>
    <xf numFmtId="176" fontId="2" fillId="0" borderId="2" xfId="0" applyNumberFormat="1" applyFont="1" applyBorder="1" applyProtection="1">
      <protection locked="0"/>
    </xf>
    <xf numFmtId="176" fontId="2" fillId="0" borderId="3" xfId="0" applyNumberFormat="1" applyFont="1" applyBorder="1" applyProtection="1">
      <protection locked="0"/>
    </xf>
    <xf numFmtId="176" fontId="2" fillId="0" borderId="4" xfId="0" applyNumberFormat="1" applyFont="1" applyBorder="1" applyAlignment="1" applyProtection="1">
      <alignment vertical="center" wrapText="1" justifyLastLine="1"/>
      <protection locked="0"/>
    </xf>
    <xf numFmtId="176" fontId="2" fillId="0" borderId="2" xfId="0" applyNumberFormat="1" applyFont="1" applyBorder="1" applyAlignment="1" applyProtection="1">
      <alignment vertical="center" wrapText="1" justifyLastLine="1"/>
      <protection locked="0"/>
    </xf>
    <xf numFmtId="176" fontId="2" fillId="0" borderId="5" xfId="0" applyNumberFormat="1" applyFont="1" applyBorder="1" applyProtection="1">
      <protection locked="0"/>
    </xf>
    <xf numFmtId="176" fontId="2" fillId="0" borderId="5" xfId="0" applyNumberFormat="1" applyFont="1" applyBorder="1" applyAlignment="1" applyProtection="1">
      <alignment horizontal="center" vertical="top"/>
      <protection locked="0"/>
    </xf>
    <xf numFmtId="176" fontId="4" fillId="0" borderId="3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7" xfId="0" applyNumberFormat="1" applyFont="1" applyBorder="1" applyProtection="1">
      <protection locked="0"/>
    </xf>
    <xf numFmtId="176" fontId="2" fillId="0" borderId="7" xfId="0" applyNumberFormat="1" applyFont="1" applyBorder="1" applyAlignment="1" applyProtection="1">
      <alignment horizontal="center" vertical="top"/>
      <protection locked="0"/>
    </xf>
    <xf numFmtId="176" fontId="2" fillId="0" borderId="1" xfId="0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right"/>
      <protection locked="0"/>
    </xf>
    <xf numFmtId="176" fontId="2" fillId="0" borderId="4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0" xfId="0" applyNumberFormat="1" applyFont="1"/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8" fillId="0" borderId="0" xfId="3" applyNumberFormat="1" applyFont="1" applyFill="1" applyBorder="1" applyAlignment="1">
      <alignment horizontal="right"/>
    </xf>
    <xf numFmtId="177" fontId="2" fillId="0" borderId="3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0" fontId="0" fillId="0" borderId="12" xfId="0" applyBorder="1"/>
    <xf numFmtId="0" fontId="0" fillId="0" borderId="8" xfId="0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NumberFormat="1" applyFont="1"/>
    <xf numFmtId="0" fontId="8" fillId="0" borderId="0" xfId="0" applyNumberFormat="1" applyFont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8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NumberFormat="1" applyFont="1"/>
    <xf numFmtId="0" fontId="8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vertical="center" shrinkToFit="1"/>
    </xf>
    <xf numFmtId="0" fontId="0" fillId="0" borderId="12" xfId="0" applyBorder="1" applyAlignment="1">
      <alignment horizontal="center"/>
    </xf>
    <xf numFmtId="0" fontId="0" fillId="0" borderId="0" xfId="0" applyBorder="1"/>
    <xf numFmtId="177" fontId="8" fillId="0" borderId="3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177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 shrinkToFit="1"/>
    </xf>
    <xf numFmtId="0" fontId="8" fillId="0" borderId="12" xfId="0" applyNumberFormat="1" applyFont="1" applyBorder="1" applyAlignment="1">
      <alignment shrinkToFit="1"/>
    </xf>
    <xf numFmtId="0" fontId="8" fillId="0" borderId="13" xfId="0" applyNumberFormat="1" applyFont="1" applyBorder="1" applyAlignment="1">
      <alignment vertical="center" shrinkToFit="1"/>
    </xf>
    <xf numFmtId="0" fontId="8" fillId="0" borderId="9" xfId="0" applyNumberFormat="1" applyFont="1" applyBorder="1" applyAlignment="1">
      <alignment shrinkToFit="1"/>
    </xf>
    <xf numFmtId="0" fontId="0" fillId="0" borderId="10" xfId="0" applyFill="1" applyBorder="1"/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shrinkToFit="1"/>
    </xf>
    <xf numFmtId="177" fontId="2" fillId="0" borderId="6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shrinkToFit="1"/>
    </xf>
    <xf numFmtId="177" fontId="2" fillId="0" borderId="0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0" fontId="0" fillId="0" borderId="0" xfId="0" applyNumberFormat="1"/>
    <xf numFmtId="177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/>
    <xf numFmtId="0" fontId="14" fillId="0" borderId="0" xfId="0" applyNumberFormat="1" applyFont="1" applyAlignment="1">
      <alignment vertical="center"/>
    </xf>
    <xf numFmtId="0" fontId="8" fillId="0" borderId="11" xfId="0" applyNumberFormat="1" applyFont="1" applyBorder="1" applyAlignment="1">
      <alignment shrinkToFit="1"/>
    </xf>
    <xf numFmtId="0" fontId="8" fillId="0" borderId="17" xfId="0" applyNumberFormat="1" applyFont="1" applyBorder="1" applyAlignment="1">
      <alignment shrinkToFit="1"/>
    </xf>
    <xf numFmtId="0" fontId="8" fillId="0" borderId="18" xfId="0" applyNumberFormat="1" applyFont="1" applyBorder="1" applyAlignment="1">
      <alignment shrinkToFit="1"/>
    </xf>
    <xf numFmtId="0" fontId="8" fillId="0" borderId="19" xfId="0" applyNumberFormat="1" applyFont="1" applyBorder="1" applyAlignment="1">
      <alignment shrinkToFit="1"/>
    </xf>
    <xf numFmtId="177" fontId="2" fillId="0" borderId="0" xfId="0" applyNumberFormat="1" applyFont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 shrinkToFit="1"/>
    </xf>
    <xf numFmtId="0" fontId="8" fillId="0" borderId="12" xfId="0" applyNumberFormat="1" applyFont="1" applyBorder="1"/>
    <xf numFmtId="0" fontId="0" fillId="0" borderId="12" xfId="0" applyNumberFormat="1" applyBorder="1"/>
    <xf numFmtId="177" fontId="2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1" xfId="0" applyNumberFormat="1" applyBorder="1"/>
    <xf numFmtId="0" fontId="14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3" xfId="0" applyNumberFormat="1" applyBorder="1"/>
    <xf numFmtId="0" fontId="8" fillId="0" borderId="0" xfId="0" applyNumberFormat="1" applyFont="1" applyBorder="1" applyAlignment="1">
      <alignment shrinkToFit="1"/>
    </xf>
    <xf numFmtId="0" fontId="8" fillId="0" borderId="5" xfId="0" applyNumberFormat="1" applyFont="1" applyBorder="1" applyAlignment="1">
      <alignment shrinkToFit="1"/>
    </xf>
    <xf numFmtId="0" fontId="8" fillId="0" borderId="0" xfId="0" applyNumberFormat="1" applyFont="1" applyBorder="1" applyAlignment="1">
      <alignment horizontal="center" shrinkToFit="1"/>
    </xf>
    <xf numFmtId="0" fontId="8" fillId="0" borderId="5" xfId="0" applyNumberFormat="1" applyFont="1" applyBorder="1"/>
    <xf numFmtId="0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0" fontId="0" fillId="0" borderId="6" xfId="0" applyNumberFormat="1" applyBorder="1"/>
    <xf numFmtId="0" fontId="8" fillId="0" borderId="8" xfId="0" applyNumberFormat="1" applyFont="1" applyBorder="1"/>
    <xf numFmtId="0" fontId="8" fillId="0" borderId="8" xfId="0" applyNumberFormat="1" applyFont="1" applyBorder="1" applyAlignment="1">
      <alignment horizontal="center"/>
    </xf>
    <xf numFmtId="0" fontId="8" fillId="0" borderId="7" xfId="0" applyNumberFormat="1" applyFont="1" applyBorder="1"/>
    <xf numFmtId="177" fontId="2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shrinkToFit="1"/>
    </xf>
    <xf numFmtId="0" fontId="3" fillId="0" borderId="0" xfId="0" applyNumberFormat="1" applyFont="1" applyAlignment="1">
      <alignment horizontal="center" vertical="center" shrinkToFit="1"/>
    </xf>
    <xf numFmtId="0" fontId="13" fillId="0" borderId="0" xfId="0" applyFont="1" applyBorder="1"/>
    <xf numFmtId="0" fontId="15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/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/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/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/>
    <xf numFmtId="0" fontId="18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183" fontId="12" fillId="0" borderId="0" xfId="0" applyNumberFormat="1" applyFont="1" applyFill="1" applyBorder="1" applyAlignment="1">
      <alignment horizontal="center" vertical="center" shrinkToFit="1"/>
    </xf>
    <xf numFmtId="182" fontId="12" fillId="0" borderId="0" xfId="0" applyNumberFormat="1" applyFont="1" applyFill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6" fontId="8" fillId="0" borderId="12" xfId="0" applyNumberFormat="1" applyFont="1" applyBorder="1" applyAlignment="1">
      <alignment vertical="center" shrinkToFit="1"/>
    </xf>
    <xf numFmtId="6" fontId="8" fillId="0" borderId="12" xfId="0" applyNumberFormat="1" applyFont="1" applyBorder="1" applyAlignment="1">
      <alignment shrinkToFit="1"/>
    </xf>
    <xf numFmtId="6" fontId="8" fillId="0" borderId="12" xfId="0" applyNumberFormat="1" applyFont="1" applyBorder="1" applyAlignment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183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182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Border="1" applyAlignment="1">
      <alignment shrinkToFi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6" fillId="0" borderId="0" xfId="0" applyNumberFormat="1" applyFont="1" applyAlignment="1" applyProtection="1">
      <alignment vertical="center"/>
    </xf>
    <xf numFmtId="0" fontId="13" fillId="3" borderId="38" xfId="0" applyFont="1" applyFill="1" applyBorder="1" applyAlignment="1" applyProtection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0" xfId="0" applyNumberFormat="1" applyFont="1" applyAlignment="1" applyProtection="1">
      <alignment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21" xfId="0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right" vertical="center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vertical="center" shrinkToFit="1"/>
    </xf>
    <xf numFmtId="0" fontId="13" fillId="0" borderId="22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NumberFormat="1" applyFont="1" applyAlignment="1" applyProtection="1">
      <alignment shrinkToFit="1"/>
    </xf>
    <xf numFmtId="0" fontId="13" fillId="0" borderId="23" xfId="0" applyFont="1" applyBorder="1" applyAlignment="1" applyProtection="1">
      <alignment horizontal="center" shrinkToFit="1"/>
    </xf>
    <xf numFmtId="0" fontId="13" fillId="0" borderId="8" xfId="0" applyFont="1" applyBorder="1" applyAlignment="1" applyProtection="1">
      <alignment shrinkToFit="1"/>
    </xf>
    <xf numFmtId="0" fontId="13" fillId="0" borderId="24" xfId="0" applyFont="1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13" fillId="0" borderId="4" xfId="0" applyFont="1" applyBorder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 shrinkToFit="1"/>
    </xf>
    <xf numFmtId="178" fontId="13" fillId="0" borderId="0" xfId="0" applyNumberFormat="1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181" fontId="13" fillId="0" borderId="0" xfId="0" applyNumberFormat="1" applyFont="1" applyFill="1" applyBorder="1" applyAlignment="1" applyProtection="1">
      <alignment vertical="center" shrinkToFit="1"/>
    </xf>
    <xf numFmtId="184" fontId="13" fillId="0" borderId="0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Protection="1"/>
    <xf numFmtId="0" fontId="13" fillId="0" borderId="21" xfId="0" applyFont="1" applyBorder="1" applyAlignment="1" applyProtection="1">
      <alignment horizontal="center"/>
    </xf>
    <xf numFmtId="0" fontId="13" fillId="0" borderId="0" xfId="0" applyFont="1" applyBorder="1" applyProtection="1"/>
    <xf numFmtId="0" fontId="13" fillId="0" borderId="8" xfId="0" applyFont="1" applyBorder="1" applyAlignment="1" applyProtection="1">
      <alignment horizontal="center"/>
    </xf>
    <xf numFmtId="0" fontId="13" fillId="0" borderId="8" xfId="0" applyNumberFormat="1" applyFont="1" applyBorder="1" applyAlignment="1" applyProtection="1">
      <alignment horizontal="center" shrinkToFit="1"/>
    </xf>
    <xf numFmtId="0" fontId="13" fillId="0" borderId="8" xfId="0" applyFont="1" applyBorder="1" applyAlignment="1" applyProtection="1">
      <alignment horizontal="center" shrinkToFit="1"/>
    </xf>
    <xf numFmtId="0" fontId="13" fillId="0" borderId="22" xfId="0" applyFont="1" applyBorder="1" applyProtection="1"/>
    <xf numFmtId="0" fontId="13" fillId="0" borderId="23" xfId="0" applyFont="1" applyBorder="1" applyAlignment="1" applyProtection="1">
      <alignment horizontal="center"/>
    </xf>
    <xf numFmtId="0" fontId="13" fillId="0" borderId="8" xfId="0" applyFont="1" applyBorder="1" applyProtection="1"/>
    <xf numFmtId="0" fontId="13" fillId="0" borderId="8" xfId="0" applyFont="1" applyBorder="1" applyAlignment="1" applyProtection="1">
      <alignment horizontal="right" shrinkToFit="1"/>
    </xf>
    <xf numFmtId="0" fontId="13" fillId="0" borderId="24" xfId="0" applyFont="1" applyBorder="1" applyProtection="1"/>
    <xf numFmtId="0" fontId="13" fillId="3" borderId="8" xfId="0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78" fontId="13" fillId="0" borderId="0" xfId="0" applyNumberFormat="1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6" fontId="13" fillId="0" borderId="0" xfId="2" applyFont="1" applyFill="1" applyBorder="1" applyAlignment="1" applyProtection="1">
      <alignment horizontal="center" vertical="center" shrinkToFit="1"/>
    </xf>
    <xf numFmtId="6" fontId="13" fillId="0" borderId="0" xfId="2" applyFont="1" applyFill="1" applyBorder="1" applyAlignment="1" applyProtection="1">
      <alignment vertical="center" shrinkToFit="1"/>
    </xf>
    <xf numFmtId="0" fontId="13" fillId="0" borderId="21" xfId="0" applyNumberFormat="1" applyFont="1" applyBorder="1" applyAlignment="1" applyProtection="1">
      <alignment vertical="center" shrinkToFit="1"/>
    </xf>
    <xf numFmtId="0" fontId="13" fillId="0" borderId="12" xfId="0" applyNumberFormat="1" applyFont="1" applyBorder="1" applyAlignment="1" applyProtection="1">
      <alignment horizontal="center" vertical="center" shrinkToFit="1"/>
    </xf>
    <xf numFmtId="181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22" xfId="0" applyNumberFormat="1" applyFont="1" applyBorder="1" applyAlignment="1" applyProtection="1">
      <alignment vertical="center" shrinkToFit="1"/>
    </xf>
    <xf numFmtId="0" fontId="13" fillId="0" borderId="21" xfId="0" applyFont="1" applyBorder="1" applyAlignment="1" applyProtection="1">
      <alignment vertical="center" shrinkToFit="1"/>
    </xf>
    <xf numFmtId="180" fontId="13" fillId="0" borderId="0" xfId="0" applyNumberFormat="1" applyFont="1" applyFill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center"/>
    </xf>
    <xf numFmtId="0" fontId="13" fillId="0" borderId="26" xfId="0" applyFont="1" applyBorder="1" applyProtection="1"/>
    <xf numFmtId="0" fontId="13" fillId="0" borderId="27" xfId="0" applyFont="1" applyBorder="1" applyProtection="1"/>
    <xf numFmtId="0" fontId="3" fillId="0" borderId="33" xfId="0" applyNumberFormat="1" applyFont="1" applyBorder="1" applyProtection="1"/>
    <xf numFmtId="0" fontId="13" fillId="0" borderId="33" xfId="0" applyFont="1" applyBorder="1" applyAlignment="1" applyProtection="1">
      <alignment horizontal="center"/>
    </xf>
    <xf numFmtId="0" fontId="13" fillId="0" borderId="33" xfId="0" applyFont="1" applyBorder="1" applyProtection="1"/>
    <xf numFmtId="0" fontId="3" fillId="0" borderId="33" xfId="0" applyFont="1" applyBorder="1" applyProtection="1"/>
    <xf numFmtId="179" fontId="13" fillId="0" borderId="8" xfId="0" applyNumberFormat="1" applyFont="1" applyBorder="1" applyAlignment="1" applyProtection="1">
      <alignment horizontal="center" shrinkToFit="1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Protection="1"/>
    <xf numFmtId="185" fontId="2" fillId="0" borderId="0" xfId="0" applyNumberFormat="1" applyFont="1" applyProtection="1"/>
    <xf numFmtId="185" fontId="2" fillId="0" borderId="0" xfId="0" applyNumberFormat="1" applyFont="1" applyBorder="1" applyAlignment="1" applyProtection="1">
      <alignment horizontal="left" vertical="center"/>
    </xf>
    <xf numFmtId="185" fontId="10" fillId="0" borderId="0" xfId="0" applyNumberFormat="1" applyFont="1" applyBorder="1" applyAlignment="1" applyProtection="1">
      <alignment horizontal="center" vertical="center"/>
    </xf>
    <xf numFmtId="185" fontId="2" fillId="0" borderId="8" xfId="0" applyNumberFormat="1" applyFont="1" applyBorder="1" applyAlignment="1" applyProtection="1">
      <alignment vertical="center" shrinkToFit="1"/>
    </xf>
    <xf numFmtId="185" fontId="2" fillId="0" borderId="0" xfId="0" applyNumberFormat="1" applyFont="1" applyBorder="1" applyAlignment="1" applyProtection="1">
      <alignment vertical="center" justifyLastLine="1"/>
    </xf>
    <xf numFmtId="185" fontId="2" fillId="0" borderId="0" xfId="0" applyNumberFormat="1" applyFont="1" applyAlignment="1" applyProtection="1">
      <alignment vertical="center"/>
    </xf>
    <xf numFmtId="185" fontId="9" fillId="0" borderId="0" xfId="0" applyNumberFormat="1" applyFont="1" applyBorder="1" applyAlignment="1" applyProtection="1">
      <alignment vertical="center" justifyLastLine="1"/>
    </xf>
    <xf numFmtId="185" fontId="2" fillId="0" borderId="0" xfId="0" applyNumberFormat="1" applyFont="1" applyBorder="1" applyAlignment="1" applyProtection="1">
      <alignment vertical="center" justifyLastLine="1" shrinkToFit="1"/>
    </xf>
    <xf numFmtId="185" fontId="10" fillId="0" borderId="8" xfId="0" applyNumberFormat="1" applyFont="1" applyBorder="1" applyAlignment="1" applyProtection="1">
      <alignment horizontal="center" vertical="center"/>
    </xf>
    <xf numFmtId="185" fontId="2" fillId="0" borderId="0" xfId="0" applyNumberFormat="1" applyFont="1" applyBorder="1" applyAlignment="1" applyProtection="1">
      <alignment horizontal="center" vertical="center" justifyLastLine="1"/>
    </xf>
    <xf numFmtId="185" fontId="2" fillId="0" borderId="0" xfId="0" applyNumberFormat="1" applyFont="1" applyAlignment="1" applyProtection="1">
      <alignment horizontal="center" vertical="center"/>
    </xf>
    <xf numFmtId="185" fontId="2" fillId="0" borderId="0" xfId="0" applyNumberFormat="1" applyFont="1" applyBorder="1" applyAlignment="1" applyProtection="1">
      <alignment vertical="center" shrinkToFit="1"/>
    </xf>
    <xf numFmtId="185" fontId="10" fillId="0" borderId="0" xfId="0" applyNumberFormat="1" applyFont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35" xfId="0" applyFont="1" applyBorder="1" applyAlignment="1" applyProtection="1">
      <alignment horizontal="left" vertical="center" shrinkToFit="1"/>
    </xf>
    <xf numFmtId="0" fontId="13" fillId="0" borderId="37" xfId="0" applyFont="1" applyBorder="1" applyAlignment="1" applyProtection="1">
      <alignment horizontal="left" vertical="center" shrinkToFit="1"/>
    </xf>
    <xf numFmtId="185" fontId="13" fillId="0" borderId="38" xfId="0" applyNumberFormat="1" applyFont="1" applyFill="1" applyBorder="1" applyAlignment="1" applyProtection="1">
      <alignment horizontal="center" vertical="center"/>
    </xf>
    <xf numFmtId="185" fontId="13" fillId="0" borderId="31" xfId="0" applyNumberFormat="1" applyFont="1" applyFill="1" applyBorder="1" applyAlignment="1" applyProtection="1">
      <alignment horizontal="center" vertical="center"/>
    </xf>
    <xf numFmtId="185" fontId="13" fillId="0" borderId="36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185" fontId="2" fillId="0" borderId="8" xfId="0" applyNumberFormat="1" applyFont="1" applyBorder="1" applyAlignment="1" applyProtection="1">
      <alignment horizontal="center" vertical="center" justifyLastLine="1"/>
    </xf>
    <xf numFmtId="185" fontId="10" fillId="0" borderId="8" xfId="0" applyNumberFormat="1" applyFont="1" applyBorder="1" applyAlignment="1" applyProtection="1">
      <alignment horizontal="center" vertical="center"/>
    </xf>
    <xf numFmtId="185" fontId="2" fillId="0" borderId="0" xfId="0" applyNumberFormat="1" applyFont="1" applyBorder="1" applyAlignment="1" applyProtection="1">
      <alignment horizontal="center" vertical="center"/>
    </xf>
    <xf numFmtId="185" fontId="2" fillId="0" borderId="12" xfId="0" applyNumberFormat="1" applyFont="1" applyBorder="1" applyAlignment="1" applyProtection="1">
      <alignment horizontal="center" vertical="center" justifyLastLine="1"/>
    </xf>
    <xf numFmtId="185" fontId="2" fillId="0" borderId="12" xfId="0" applyNumberFormat="1" applyFont="1" applyBorder="1" applyAlignment="1" applyProtection="1">
      <alignment horizontal="center" vertical="center"/>
    </xf>
    <xf numFmtId="185" fontId="8" fillId="0" borderId="12" xfId="0" applyNumberFormat="1" applyFont="1" applyBorder="1" applyAlignment="1" applyProtection="1">
      <alignment horizontal="center" vertical="center" wrapText="1"/>
    </xf>
    <xf numFmtId="185" fontId="2" fillId="0" borderId="12" xfId="0" applyNumberFormat="1" applyFont="1" applyBorder="1" applyAlignment="1" applyProtection="1">
      <alignment horizontal="left" vertical="top" wrapText="1"/>
    </xf>
    <xf numFmtId="185" fontId="2" fillId="0" borderId="12" xfId="0" applyNumberFormat="1" applyFont="1" applyBorder="1" applyAlignment="1" applyProtection="1">
      <alignment horizontal="left" vertical="top"/>
    </xf>
    <xf numFmtId="185" fontId="2" fillId="0" borderId="8" xfId="0" applyNumberFormat="1" applyFont="1" applyBorder="1" applyAlignment="1" applyProtection="1">
      <alignment horizontal="center" vertical="center"/>
    </xf>
    <xf numFmtId="185" fontId="2" fillId="0" borderId="8" xfId="0" applyNumberFormat="1" applyFont="1" applyBorder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center"/>
      <protection locked="0"/>
    </xf>
    <xf numFmtId="176" fontId="2" fillId="0" borderId="1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4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2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3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0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5" xfId="0" applyNumberFormat="1" applyFont="1" applyBorder="1" applyAlignment="1" applyProtection="1">
      <alignment horizontal="center" vertical="center" wrapText="1" justifyLastLine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distributed" vertical="center" wrapText="1" justifyLastLine="1"/>
      <protection locked="0"/>
    </xf>
    <xf numFmtId="176" fontId="2" fillId="0" borderId="5" xfId="0" applyNumberFormat="1" applyFont="1" applyBorder="1" applyAlignment="1" applyProtection="1">
      <alignment horizontal="distributed" vertical="center" wrapText="1" justifyLastLine="1"/>
      <protection locked="0"/>
    </xf>
    <xf numFmtId="176" fontId="2" fillId="0" borderId="5" xfId="0" applyNumberFormat="1" applyFont="1" applyBorder="1" applyAlignment="1" applyProtection="1">
      <alignment horizontal="distributed" vertical="center" justifyLastLine="1"/>
      <protection locked="0"/>
    </xf>
    <xf numFmtId="176" fontId="2" fillId="0" borderId="3" xfId="0" applyNumberFormat="1" applyFont="1" applyBorder="1" applyAlignment="1" applyProtection="1">
      <alignment horizontal="distributed" vertical="center" justifyLastLine="1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left" vertical="center"/>
      <protection locked="0"/>
    </xf>
    <xf numFmtId="176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38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 wrapText="1" justifyLastLine="1"/>
      <protection locked="0"/>
    </xf>
    <xf numFmtId="176" fontId="4" fillId="0" borderId="10" xfId="0" applyNumberFormat="1" applyFont="1" applyBorder="1" applyAlignment="1" applyProtection="1">
      <alignment horizontal="center" vertical="center" wrapText="1" justifyLastLine="1"/>
      <protection locked="0"/>
    </xf>
    <xf numFmtId="176" fontId="4" fillId="0" borderId="11" xfId="0" applyNumberFormat="1" applyFont="1" applyBorder="1" applyAlignment="1" applyProtection="1">
      <alignment horizontal="center" vertical="center" wrapText="1" justifyLastLine="1"/>
      <protection locked="0"/>
    </xf>
    <xf numFmtId="177" fontId="2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horizontal="distributed" vertical="center" justifyLastLine="1"/>
    </xf>
    <xf numFmtId="177" fontId="2" fillId="0" borderId="14" xfId="0" applyNumberFormat="1" applyFont="1" applyBorder="1" applyAlignment="1">
      <alignment horizontal="distributed" vertical="center" justifyLastLine="1"/>
    </xf>
    <xf numFmtId="177" fontId="2" fillId="0" borderId="15" xfId="0" applyNumberFormat="1" applyFont="1" applyBorder="1" applyAlignment="1">
      <alignment horizontal="distributed" vertical="center" justifyLastLine="1"/>
    </xf>
    <xf numFmtId="38" fontId="2" fillId="0" borderId="13" xfId="5" applyFont="1" applyBorder="1" applyAlignment="1">
      <alignment vertical="center"/>
    </xf>
    <xf numFmtId="38" fontId="2" fillId="0" borderId="15" xfId="5" applyFont="1" applyBorder="1" applyAlignment="1">
      <alignment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177" fontId="8" fillId="0" borderId="5" xfId="0" applyNumberFormat="1" applyFont="1" applyBorder="1" applyAlignment="1">
      <alignment vertical="center" wrapText="1"/>
    </xf>
    <xf numFmtId="177" fontId="8" fillId="0" borderId="3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distributed" vertical="center" justifyLastLine="1"/>
    </xf>
    <xf numFmtId="177" fontId="2" fillId="0" borderId="4" xfId="0" applyNumberFormat="1" applyFont="1" applyBorder="1" applyAlignment="1">
      <alignment horizontal="distributed" vertical="center" justifyLastLine="1"/>
    </xf>
    <xf numFmtId="177" fontId="2" fillId="0" borderId="2" xfId="0" applyNumberFormat="1" applyFont="1" applyBorder="1" applyAlignment="1">
      <alignment horizontal="distributed" vertical="center" justifyLastLine="1"/>
    </xf>
    <xf numFmtId="177" fontId="2" fillId="0" borderId="6" xfId="0" applyNumberFormat="1" applyFont="1" applyBorder="1" applyAlignment="1">
      <alignment horizontal="distributed" vertical="center" justifyLastLine="1"/>
    </xf>
    <xf numFmtId="177" fontId="2" fillId="0" borderId="8" xfId="0" applyNumberFormat="1" applyFont="1" applyBorder="1" applyAlignment="1">
      <alignment horizontal="distributed" vertical="center" justifyLastLine="1"/>
    </xf>
    <xf numFmtId="177" fontId="2" fillId="0" borderId="7" xfId="0" applyNumberFormat="1" applyFont="1" applyBorder="1" applyAlignment="1">
      <alignment horizontal="distributed" vertical="center" justifyLastLine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justifyLastLine="1" shrinkToFit="1"/>
    </xf>
    <xf numFmtId="177" fontId="2" fillId="0" borderId="9" xfId="0" applyNumberFormat="1" applyFont="1" applyBorder="1" applyAlignment="1">
      <alignment horizontal="center" vertical="center" justifyLastLine="1"/>
    </xf>
  </cellXfs>
  <cellStyles count="6">
    <cellStyle name="桁区切り" xfId="5" builtinId="6"/>
    <cellStyle name="桁区切り 2" xfId="1" xr:uid="{00000000-0005-0000-0000-000001000000}"/>
    <cellStyle name="通貨" xfId="2" builtinId="7"/>
    <cellStyle name="通貨 2" xfId="4" xr:uid="{00000000-0005-0000-0000-000003000000}"/>
    <cellStyle name="標準" xfId="0" builtinId="0"/>
    <cellStyle name="標準_(様式1)事業計画書" xfId="3" xr:uid="{00000000-0005-0000-0000-000005000000}"/>
  </cellStyles>
  <dxfs count="36"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235032</xdr:colOff>
      <xdr:row>1</xdr:row>
      <xdr:rowOff>24740</xdr:rowOff>
    </xdr:from>
    <xdr:to>
      <xdr:col>24</xdr:col>
      <xdr:colOff>197922</xdr:colOff>
      <xdr:row>6</xdr:row>
      <xdr:rowOff>12371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91006" y="383474"/>
          <a:ext cx="2746169" cy="1100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色つきのセル全てに入力してください。</a:t>
          </a:r>
          <a:endParaRPr kumimoji="1" lang="en-US" altLang="ja-JP" sz="1100"/>
        </a:p>
        <a:p>
          <a:r>
            <a:rPr kumimoji="1" lang="ja-JP" altLang="en-US" sz="1100"/>
            <a:t>２人目以降のシートは下に連なっています。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187098</xdr:colOff>
      <xdr:row>5</xdr:row>
      <xdr:rowOff>144575</xdr:rowOff>
    </xdr:from>
    <xdr:to>
      <xdr:col>28</xdr:col>
      <xdr:colOff>109537</xdr:colOff>
      <xdr:row>14</xdr:row>
      <xdr:rowOff>309942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21763" y="1148102"/>
          <a:ext cx="3188153" cy="2282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177053</xdr:colOff>
      <xdr:row>52</xdr:row>
      <xdr:rowOff>15129</xdr:rowOff>
    </xdr:from>
    <xdr:to>
      <xdr:col>28</xdr:col>
      <xdr:colOff>262778</xdr:colOff>
      <xdr:row>59</xdr:row>
      <xdr:rowOff>95811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8133229" y="14316636"/>
          <a:ext cx="3335431" cy="253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185457</xdr:colOff>
      <xdr:row>93</xdr:row>
      <xdr:rowOff>21851</xdr:rowOff>
    </xdr:from>
    <xdr:to>
      <xdr:col>28</xdr:col>
      <xdr:colOff>271182</xdr:colOff>
      <xdr:row>100</xdr:row>
      <xdr:rowOff>102534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8141633" y="26537770"/>
          <a:ext cx="3335431" cy="2531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20</xdr:col>
      <xdr:colOff>162486</xdr:colOff>
      <xdr:row>133</xdr:row>
      <xdr:rowOff>109818</xdr:rowOff>
    </xdr:from>
    <xdr:to>
      <xdr:col>28</xdr:col>
      <xdr:colOff>248211</xdr:colOff>
      <xdr:row>141</xdr:row>
      <xdr:rowOff>78441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8118662" y="38728090"/>
          <a:ext cx="3335431" cy="253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22</xdr:col>
      <xdr:colOff>394446</xdr:colOff>
      <xdr:row>175</xdr:row>
      <xdr:rowOff>12327</xdr:rowOff>
    </xdr:from>
    <xdr:to>
      <xdr:col>31</xdr:col>
      <xdr:colOff>73958</xdr:colOff>
      <xdr:row>182</xdr:row>
      <xdr:rowOff>93010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9163049" y="50957070"/>
          <a:ext cx="3335431" cy="253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・受講者ごとに作ってください。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・下にスクロールすると</a:t>
          </a:r>
          <a:r>
            <a:rPr kumimoji="1" lang="en-US" altLang="ja-JP" sz="1100"/>
            <a:t>2</a:t>
          </a:r>
          <a:r>
            <a:rPr kumimoji="1" lang="ja-JP" altLang="en-US" sz="1100"/>
            <a:t>人目以降のシートがあります。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A</a:t>
          </a:r>
          <a:r>
            <a:rPr kumimoji="1" lang="ja-JP" altLang="en-US" sz="1100"/>
            <a:t>ｌｔ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+ Enter</a:t>
          </a:r>
          <a:r>
            <a:rPr kumimoji="1" lang="ja-JP" altLang="en-US" sz="1100" baseline="0"/>
            <a:t>」　でセル内の改行が出来ます。</a:t>
          </a:r>
          <a:endParaRPr kumimoji="1" lang="en-US" altLang="ja-JP" sz="1100" baseline="0"/>
        </a:p>
        <a:p>
          <a:r>
            <a:rPr kumimoji="1" lang="en-US" altLang="ja-JP" sz="1100" baseline="0"/>
            <a:t> </a:t>
          </a:r>
        </a:p>
        <a:p>
          <a:endParaRPr kumimoji="1" lang="en-US" altLang="ja-JP" sz="1100" baseline="0"/>
        </a:p>
        <a:p>
          <a:r>
            <a:rPr kumimoji="1" lang="ja-JP" altLang="en-US" sz="1100"/>
            <a:t>←「研修内容」、「研修予定時間」、「予定研修指導者」を記入してください。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view="pageBreakPreview" topLeftCell="A17" zoomScale="87" zoomScaleNormal="91" zoomScaleSheetLayoutView="87" workbookViewId="0">
      <selection activeCell="C30" sqref="C30"/>
    </sheetView>
  </sheetViews>
  <sheetFormatPr defaultColWidth="9" defaultRowHeight="30.75" customHeight="1"/>
  <cols>
    <col min="1" max="1" width="2.453125" style="182" customWidth="1"/>
    <col min="2" max="2" width="6.7265625" style="193" customWidth="1"/>
    <col min="3" max="3" width="5.6328125" style="182" customWidth="1"/>
    <col min="4" max="18" width="9" style="182"/>
    <col min="19" max="16384" width="9" style="147"/>
  </cols>
  <sheetData>
    <row r="1" spans="2:17" ht="30.75" customHeight="1">
      <c r="B1" s="183" t="s">
        <v>149</v>
      </c>
    </row>
    <row r="2" spans="2:17" ht="12.75" customHeight="1">
      <c r="B2" s="182"/>
    </row>
    <row r="3" spans="2:17" ht="24" customHeight="1">
      <c r="B3" s="173" t="s">
        <v>106</v>
      </c>
    </row>
    <row r="4" spans="2:17" ht="30.75" customHeight="1">
      <c r="B4" s="184">
        <v>1</v>
      </c>
      <c r="C4" s="185" t="s">
        <v>150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</row>
    <row r="5" spans="2:17" ht="7.5" customHeight="1"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</row>
    <row r="6" spans="2:17" ht="30.75" customHeight="1">
      <c r="B6" s="187">
        <v>2</v>
      </c>
      <c r="C6" s="188" t="s">
        <v>151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9"/>
    </row>
    <row r="7" spans="2:17" ht="7.5" customHeight="1">
      <c r="B7" s="187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9"/>
    </row>
    <row r="8" spans="2:17" ht="30.75" customHeight="1">
      <c r="B8" s="187">
        <v>3</v>
      </c>
      <c r="C8" s="188" t="s">
        <v>152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9"/>
    </row>
    <row r="9" spans="2:17" ht="9.75" customHeight="1"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</row>
    <row r="10" spans="2:17" ht="30.75" customHeight="1">
      <c r="B10" s="187">
        <v>4</v>
      </c>
      <c r="C10" s="188" t="s">
        <v>103</v>
      </c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9"/>
    </row>
    <row r="11" spans="2:17" ht="30.75" customHeight="1">
      <c r="B11" s="187"/>
      <c r="C11" s="188" t="s">
        <v>104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9"/>
    </row>
    <row r="12" spans="2:17" ht="30.75" customHeight="1">
      <c r="B12" s="187"/>
      <c r="C12" s="188" t="s">
        <v>170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2:17" ht="30.75" customHeight="1">
      <c r="B13" s="190"/>
      <c r="C13" s="191" t="s">
        <v>171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2"/>
    </row>
    <row r="14" spans="2:17" ht="9.75" customHeight="1"/>
    <row r="15" spans="2:17" ht="9.75" customHeight="1"/>
    <row r="16" spans="2:17" ht="32.25" customHeight="1">
      <c r="B16" s="173" t="s">
        <v>105</v>
      </c>
    </row>
    <row r="17" spans="2:17" ht="30.75" customHeight="1">
      <c r="B17" s="184">
        <v>1</v>
      </c>
      <c r="C17" s="185" t="s">
        <v>153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6"/>
    </row>
    <row r="18" spans="2:17" ht="30.75" customHeight="1">
      <c r="B18" s="187"/>
      <c r="C18" s="188" t="s">
        <v>154</v>
      </c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9"/>
    </row>
    <row r="19" spans="2:17" ht="9.75" customHeight="1"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</row>
    <row r="20" spans="2:17" ht="30.75" customHeight="1">
      <c r="B20" s="187">
        <v>2</v>
      </c>
      <c r="C20" s="188" t="s">
        <v>107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9"/>
    </row>
    <row r="21" spans="2:17" ht="30.75" customHeight="1">
      <c r="B21" s="187"/>
      <c r="C21" s="188" t="s">
        <v>155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2:17" ht="9.75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</row>
    <row r="23" spans="2:17" ht="30.75" customHeight="1">
      <c r="B23" s="187">
        <v>3</v>
      </c>
      <c r="C23" s="188" t="s">
        <v>156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</row>
    <row r="24" spans="2:17" ht="9.7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</row>
    <row r="25" spans="2:17" ht="30.75" customHeight="1">
      <c r="B25" s="187">
        <v>4</v>
      </c>
      <c r="C25" s="188" t="s">
        <v>157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9"/>
    </row>
    <row r="26" spans="2:17" ht="9.75" customHeight="1"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9"/>
    </row>
    <row r="27" spans="2:17" ht="32.25" customHeight="1">
      <c r="B27" s="187">
        <v>5</v>
      </c>
      <c r="C27" s="188" t="s">
        <v>158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9"/>
    </row>
    <row r="28" spans="2:17" ht="9.75" customHeight="1"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9"/>
    </row>
    <row r="29" spans="2:17" ht="31.5" customHeight="1">
      <c r="B29" s="187"/>
      <c r="C29" s="188" t="s">
        <v>172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9"/>
    </row>
    <row r="30" spans="2:17" ht="9.75" customHeight="1">
      <c r="B30" s="187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</row>
    <row r="31" spans="2:17" ht="30.75" customHeight="1">
      <c r="B31" s="187"/>
      <c r="C31" s="188" t="s">
        <v>159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9"/>
    </row>
    <row r="32" spans="2:17" ht="9.75" customHeight="1">
      <c r="B32" s="187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</row>
    <row r="33" spans="2:17" ht="30.75" customHeight="1">
      <c r="B33" s="187"/>
      <c r="C33" s="188" t="s">
        <v>166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</row>
    <row r="34" spans="2:17" ht="30.75" customHeight="1">
      <c r="B34" s="187"/>
      <c r="C34" s="188"/>
      <c r="D34" s="188" t="s">
        <v>167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</row>
    <row r="35" spans="2:17" ht="30.75" customHeight="1">
      <c r="B35" s="187"/>
      <c r="C35" s="188" t="s">
        <v>160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</row>
    <row r="36" spans="2:17" ht="30.75" customHeight="1">
      <c r="B36" s="187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9"/>
    </row>
    <row r="37" spans="2:17" ht="30.75" customHeight="1">
      <c r="B37" s="187"/>
      <c r="C37" s="188" t="s">
        <v>161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9"/>
    </row>
    <row r="38" spans="2:17" ht="30.75" customHeight="1">
      <c r="B38" s="187"/>
      <c r="C38" s="194"/>
      <c r="D38" s="188" t="s">
        <v>168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</row>
    <row r="39" spans="2:17" ht="30.75" customHeight="1">
      <c r="B39" s="187"/>
      <c r="C39" s="194"/>
      <c r="D39" s="188" t="s">
        <v>169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9"/>
    </row>
    <row r="40" spans="2:17" ht="30.75" customHeight="1">
      <c r="B40" s="187"/>
      <c r="C40" s="194"/>
      <c r="D40" s="188" t="s">
        <v>162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9"/>
    </row>
    <row r="41" spans="2:17" ht="30.75" customHeight="1">
      <c r="B41" s="190"/>
      <c r="C41" s="195"/>
      <c r="D41" s="191" t="s">
        <v>163</v>
      </c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2"/>
    </row>
  </sheetData>
  <phoneticPr fontId="1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22"/>
  <sheetViews>
    <sheetView zoomScale="73" zoomScaleNormal="73" workbookViewId="0"/>
  </sheetViews>
  <sheetFormatPr defaultColWidth="9" defaultRowHeight="32.25" customHeight="1"/>
  <cols>
    <col min="1" max="1" width="9" style="36"/>
    <col min="2" max="2" width="9" style="38"/>
    <col min="3" max="3" width="57.81640625" style="144" customWidth="1"/>
    <col min="4" max="4" width="8.7265625" style="38" customWidth="1"/>
    <col min="5" max="5" width="33.6328125" style="37" customWidth="1"/>
    <col min="6" max="16384" width="9" style="36"/>
  </cols>
  <sheetData>
    <row r="1" spans="1:8" ht="32.25" customHeight="1" thickBot="1">
      <c r="A1" s="167" t="s">
        <v>102</v>
      </c>
    </row>
    <row r="2" spans="1:8" ht="32.25" customHeight="1">
      <c r="B2" s="155"/>
      <c r="C2" s="156"/>
      <c r="D2" s="157"/>
      <c r="E2" s="168"/>
      <c r="F2" s="158"/>
    </row>
    <row r="3" spans="1:8" ht="32.25" customHeight="1">
      <c r="B3" s="159">
        <v>1</v>
      </c>
      <c r="C3" s="145" t="s">
        <v>99</v>
      </c>
      <c r="D3" s="39"/>
      <c r="E3" s="177" t="s">
        <v>134</v>
      </c>
      <c r="F3" s="160"/>
    </row>
    <row r="4" spans="1:8" s="152" customFormat="1" ht="12" customHeight="1">
      <c r="B4" s="161"/>
      <c r="C4" s="150"/>
      <c r="D4" s="151"/>
      <c r="E4" s="169"/>
      <c r="F4" s="162"/>
    </row>
    <row r="5" spans="1:8" ht="32.25" customHeight="1">
      <c r="B5" s="159">
        <v>2</v>
      </c>
      <c r="C5" s="145" t="s">
        <v>100</v>
      </c>
      <c r="D5" s="39"/>
      <c r="E5" s="177" t="s">
        <v>135</v>
      </c>
      <c r="F5" s="160"/>
    </row>
    <row r="6" spans="1:8" s="152" customFormat="1" ht="12" customHeight="1">
      <c r="B6" s="161"/>
      <c r="C6" s="150"/>
      <c r="D6" s="151"/>
      <c r="E6" s="169"/>
      <c r="F6" s="162"/>
    </row>
    <row r="7" spans="1:8" ht="32.25" customHeight="1">
      <c r="B7" s="159">
        <v>3</v>
      </c>
      <c r="C7" s="149" t="s">
        <v>164</v>
      </c>
      <c r="D7" s="39"/>
      <c r="E7" s="178">
        <v>0</v>
      </c>
      <c r="F7" s="160"/>
    </row>
    <row r="8" spans="1:8" s="152" customFormat="1" ht="12" customHeight="1">
      <c r="B8" s="161"/>
      <c r="C8" s="153"/>
      <c r="D8" s="151"/>
      <c r="E8" s="170"/>
      <c r="F8" s="162"/>
    </row>
    <row r="9" spans="1:8" ht="32.25" customHeight="1">
      <c r="B9" s="159">
        <v>4</v>
      </c>
      <c r="C9" s="145" t="s">
        <v>146</v>
      </c>
      <c r="D9" s="39"/>
      <c r="E9" s="178">
        <v>0</v>
      </c>
      <c r="F9" s="160"/>
    </row>
    <row r="10" spans="1:8" s="152" customFormat="1" ht="12" customHeight="1">
      <c r="B10" s="161"/>
      <c r="C10" s="150"/>
      <c r="D10" s="151"/>
      <c r="E10" s="170"/>
      <c r="F10" s="162"/>
    </row>
    <row r="11" spans="1:8" ht="32.25" customHeight="1">
      <c r="B11" s="159">
        <v>5</v>
      </c>
      <c r="C11" s="145" t="s">
        <v>147</v>
      </c>
      <c r="D11" s="39"/>
      <c r="E11" s="179">
        <v>3</v>
      </c>
      <c r="F11" s="160"/>
    </row>
    <row r="12" spans="1:8" s="152" customFormat="1" ht="11.25" customHeight="1">
      <c r="B12" s="161"/>
      <c r="C12" s="150"/>
      <c r="D12" s="151"/>
      <c r="E12" s="171"/>
      <c r="F12" s="162"/>
    </row>
    <row r="13" spans="1:8" ht="32.25" customHeight="1">
      <c r="B13" s="159">
        <v>6</v>
      </c>
      <c r="C13" s="145" t="s">
        <v>148</v>
      </c>
      <c r="D13" s="39" t="s">
        <v>97</v>
      </c>
      <c r="E13" s="177" t="s">
        <v>138</v>
      </c>
      <c r="F13" s="160"/>
    </row>
    <row r="14" spans="1:8" s="152" customFormat="1" ht="11.25" customHeight="1">
      <c r="B14" s="161"/>
      <c r="C14" s="150"/>
      <c r="D14" s="151"/>
      <c r="E14" s="169"/>
      <c r="F14" s="162"/>
    </row>
    <row r="15" spans="1:8" ht="32.25" customHeight="1">
      <c r="B15" s="159"/>
      <c r="C15" s="145"/>
      <c r="D15" s="39" t="str">
        <f>IF(E11&gt;=2,"2人目","")</f>
        <v>2人目</v>
      </c>
      <c r="E15" s="180" t="s">
        <v>137</v>
      </c>
      <c r="F15" s="160"/>
      <c r="H15" s="144"/>
    </row>
    <row r="16" spans="1:8" s="152" customFormat="1" ht="11.25" customHeight="1">
      <c r="B16" s="161"/>
      <c r="C16" s="150"/>
      <c r="D16" s="151"/>
      <c r="E16" s="169"/>
      <c r="F16" s="162"/>
      <c r="H16" s="154"/>
    </row>
    <row r="17" spans="2:6" ht="32.25" customHeight="1">
      <c r="B17" s="159"/>
      <c r="C17" s="145"/>
      <c r="D17" s="39" t="str">
        <f>IF(E11&gt;=3,"3人目","")</f>
        <v>3人目</v>
      </c>
      <c r="E17" s="180" t="s">
        <v>136</v>
      </c>
      <c r="F17" s="160"/>
    </row>
    <row r="18" spans="2:6" s="152" customFormat="1" ht="11.25" customHeight="1">
      <c r="B18" s="161"/>
      <c r="C18" s="150"/>
      <c r="D18" s="151"/>
      <c r="E18" s="169"/>
      <c r="F18" s="162"/>
    </row>
    <row r="19" spans="2:6" ht="32.25" customHeight="1">
      <c r="B19" s="159"/>
      <c r="C19" s="145"/>
      <c r="D19" s="39" t="str">
        <f>IF(E11&gt;=4,"4人目","")</f>
        <v/>
      </c>
      <c r="E19" s="180"/>
      <c r="F19" s="160"/>
    </row>
    <row r="20" spans="2:6" s="152" customFormat="1" ht="11.25" customHeight="1">
      <c r="B20" s="161"/>
      <c r="C20" s="150"/>
      <c r="D20" s="151"/>
      <c r="E20" s="169"/>
      <c r="F20" s="162"/>
    </row>
    <row r="21" spans="2:6" ht="32.25" customHeight="1">
      <c r="B21" s="159"/>
      <c r="C21" s="145"/>
      <c r="D21" s="39" t="str">
        <f>IF(E11&gt;=5,"5人目","")</f>
        <v/>
      </c>
      <c r="E21" s="180"/>
      <c r="F21" s="160"/>
    </row>
    <row r="22" spans="2:6" ht="32.25" customHeight="1" thickBot="1">
      <c r="B22" s="163"/>
      <c r="C22" s="164"/>
      <c r="D22" s="165"/>
      <c r="E22" s="172"/>
      <c r="F22" s="166"/>
    </row>
  </sheetData>
  <sheetProtection password="C490" sheet="1" objects="1" scenarios="1"/>
  <phoneticPr fontId="1"/>
  <conditionalFormatting sqref="E15:E21">
    <cfRule type="expression" dxfId="35" priority="1">
      <formula>$D15&lt;&gt;""</formula>
    </cfRule>
  </conditionalFormatting>
  <dataValidations count="1">
    <dataValidation type="whole" allowBlank="1" showInputMessage="1" showErrorMessage="1" sqref="E11:E12" xr:uid="{00000000-0002-0000-0100-000000000000}">
      <formula1>1</formula1>
      <formula2>5</formula2>
    </dataValidation>
  </dataValidation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Q136"/>
  <sheetViews>
    <sheetView showGridLines="0" view="pageBreakPreview" zoomScale="96" zoomScaleNormal="96" zoomScaleSheetLayoutView="96" workbookViewId="0">
      <selection activeCell="J84" sqref="J84"/>
    </sheetView>
  </sheetViews>
  <sheetFormatPr defaultColWidth="4" defaultRowHeight="17.25" customHeight="1"/>
  <cols>
    <col min="1" max="1" width="7.81640625" style="234" customWidth="1"/>
    <col min="2" max="2" width="4.7265625" style="267" customWidth="1"/>
    <col min="3" max="3" width="12.6328125" style="236" customWidth="1"/>
    <col min="4" max="15" width="7.1796875" style="236" customWidth="1"/>
    <col min="16" max="16" width="2.36328125" style="268" customWidth="1"/>
    <col min="17" max="17" width="4" style="206"/>
    <col min="18" max="18" width="4" style="143"/>
    <col min="19" max="19" width="12.26953125" style="143" customWidth="1"/>
    <col min="20" max="43" width="4" style="143"/>
    <col min="44" max="16384" width="4" style="138"/>
  </cols>
  <sheetData>
    <row r="1" spans="1:43" s="146" customFormat="1" ht="28.5" customHeight="1">
      <c r="A1" s="196" t="s">
        <v>101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  <c r="Q1" s="200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</row>
    <row r="2" spans="1:43" s="146" customFormat="1" ht="17.25" customHeight="1" thickBot="1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200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</row>
    <row r="3" spans="1:43" ht="17.25" customHeight="1">
      <c r="A3" s="201" t="s">
        <v>98</v>
      </c>
      <c r="B3" s="284" t="s">
        <v>96</v>
      </c>
      <c r="C3" s="285"/>
      <c r="D3" s="286" t="str">
        <f>入力シート１!E13</f>
        <v>未定</v>
      </c>
      <c r="E3" s="287"/>
      <c r="F3" s="288"/>
      <c r="G3" s="289" t="s">
        <v>113</v>
      </c>
      <c r="H3" s="290"/>
      <c r="I3" s="202" t="s">
        <v>119</v>
      </c>
      <c r="J3" s="203">
        <v>7</v>
      </c>
      <c r="K3" s="204" t="s">
        <v>114</v>
      </c>
      <c r="L3" s="203">
        <v>9</v>
      </c>
      <c r="M3" s="204" t="s">
        <v>115</v>
      </c>
      <c r="N3" s="203">
        <v>15</v>
      </c>
      <c r="O3" s="204" t="s">
        <v>116</v>
      </c>
      <c r="P3" s="205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</row>
    <row r="4" spans="1:43" s="48" customFormat="1" ht="17.25" customHeight="1">
      <c r="A4" s="207"/>
      <c r="B4" s="208">
        <v>1</v>
      </c>
      <c r="C4" s="282" t="s">
        <v>66</v>
      </c>
      <c r="D4" s="282"/>
      <c r="E4" s="283"/>
      <c r="F4" s="283"/>
      <c r="G4" s="283"/>
      <c r="H4" s="209"/>
      <c r="I4" s="209"/>
      <c r="J4" s="209"/>
      <c r="K4" s="209"/>
      <c r="L4" s="209"/>
      <c r="M4" s="209"/>
      <c r="N4" s="209"/>
      <c r="O4" s="209"/>
      <c r="P4" s="210"/>
      <c r="Q4" s="211"/>
    </row>
    <row r="5" spans="1:43" s="48" customFormat="1" ht="17.25" customHeight="1">
      <c r="A5" s="207"/>
      <c r="B5" s="212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10"/>
      <c r="Q5" s="211"/>
    </row>
    <row r="6" spans="1:43" s="139" customFormat="1" ht="17.25" customHeight="1">
      <c r="A6" s="213"/>
      <c r="B6" s="214"/>
      <c r="C6" s="215" t="str">
        <f>IF(D6="","令和　年",IF(D6=4,"令和7年",IF(D6&gt;4,"令和7年","令和8年")))</f>
        <v>令和7年</v>
      </c>
      <c r="D6" s="216">
        <v>10</v>
      </c>
      <c r="E6" s="217" t="s">
        <v>50</v>
      </c>
      <c r="F6" s="216">
        <v>1</v>
      </c>
      <c r="G6" s="217" t="s">
        <v>51</v>
      </c>
      <c r="H6" s="217" t="s">
        <v>60</v>
      </c>
      <c r="I6" s="215" t="str">
        <f>IF(J6="","令和　年",IF(J6=4,"令和7年",IF(J6&gt;4,"令和7年","令和8年")))</f>
        <v>令和8年</v>
      </c>
      <c r="J6" s="216">
        <v>2</v>
      </c>
      <c r="K6" s="217" t="s">
        <v>50</v>
      </c>
      <c r="L6" s="216">
        <v>28</v>
      </c>
      <c r="M6" s="217" t="s">
        <v>51</v>
      </c>
      <c r="N6" s="218" t="s">
        <v>61</v>
      </c>
      <c r="O6" s="218"/>
      <c r="P6" s="219"/>
      <c r="Q6" s="220"/>
    </row>
    <row r="7" spans="1:43" s="140" customFormat="1" ht="17.25" customHeight="1">
      <c r="A7" s="221"/>
      <c r="B7" s="222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4"/>
      <c r="Q7" s="225"/>
    </row>
    <row r="8" spans="1:43" s="48" customFormat="1" ht="17.25" customHeight="1">
      <c r="A8" s="207"/>
      <c r="B8" s="208">
        <v>2</v>
      </c>
      <c r="C8" s="226" t="s">
        <v>108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10"/>
      <c r="Q8" s="211"/>
    </row>
    <row r="9" spans="1:43" s="48" customFormat="1" ht="17.25" customHeight="1">
      <c r="A9" s="207"/>
      <c r="B9" s="212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10"/>
      <c r="Q9" s="211"/>
    </row>
    <row r="10" spans="1:43" s="141" customFormat="1" ht="17.25" customHeight="1">
      <c r="A10" s="227"/>
      <c r="B10" s="214"/>
      <c r="C10" s="217"/>
      <c r="D10" s="228">
        <f>参照用!B6</f>
        <v>10</v>
      </c>
      <c r="E10" s="228">
        <f>参照用!C6</f>
        <v>11</v>
      </c>
      <c r="F10" s="228">
        <f>参照用!D6</f>
        <v>12</v>
      </c>
      <c r="G10" s="228">
        <f>参照用!E6</f>
        <v>1</v>
      </c>
      <c r="H10" s="228">
        <f>参照用!F6</f>
        <v>2</v>
      </c>
      <c r="I10" s="228" t="str">
        <f>参照用!G6</f>
        <v/>
      </c>
      <c r="J10" s="228" t="str">
        <f>参照用!H6</f>
        <v/>
      </c>
      <c r="K10" s="228" t="str">
        <f>参照用!I6</f>
        <v/>
      </c>
      <c r="L10" s="228" t="str">
        <f>参照用!J6</f>
        <v/>
      </c>
      <c r="M10" s="228" t="str">
        <f>参照用!K6</f>
        <v/>
      </c>
      <c r="N10" s="228" t="str">
        <f>参照用!L6</f>
        <v/>
      </c>
      <c r="O10" s="228" t="str">
        <f>参照用!M6</f>
        <v/>
      </c>
      <c r="P10" s="229"/>
      <c r="Q10" s="230"/>
    </row>
    <row r="11" spans="1:43" s="139" customFormat="1" ht="17.25" customHeight="1">
      <c r="A11" s="213"/>
      <c r="B11" s="214"/>
      <c r="C11" s="231" t="s">
        <v>57</v>
      </c>
      <c r="D11" s="232">
        <v>30</v>
      </c>
      <c r="E11" s="232">
        <v>30</v>
      </c>
      <c r="F11" s="232">
        <v>30</v>
      </c>
      <c r="G11" s="232">
        <v>20</v>
      </c>
      <c r="H11" s="232">
        <v>10</v>
      </c>
      <c r="I11" s="232"/>
      <c r="J11" s="232"/>
      <c r="K11" s="232"/>
      <c r="L11" s="232"/>
      <c r="M11" s="232"/>
      <c r="N11" s="232"/>
      <c r="O11" s="232"/>
      <c r="P11" s="219"/>
      <c r="Q11" s="213"/>
    </row>
    <row r="12" spans="1:43" s="139" customFormat="1" ht="17.25" customHeight="1">
      <c r="A12" s="213"/>
      <c r="B12" s="214"/>
      <c r="C12" s="231" t="s">
        <v>58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/>
      <c r="J12" s="233"/>
      <c r="K12" s="233"/>
      <c r="L12" s="233"/>
      <c r="M12" s="233"/>
      <c r="N12" s="233"/>
      <c r="O12" s="233"/>
      <c r="P12" s="219"/>
      <c r="Q12" s="213"/>
    </row>
    <row r="13" spans="1:43" ht="17.25" customHeight="1">
      <c r="B13" s="235"/>
      <c r="K13" s="237" t="s">
        <v>62</v>
      </c>
      <c r="L13" s="237">
        <f>SUM(D11:O11)+ROUNDDOWN(SUM(D12:O12)/60,0)</f>
        <v>120</v>
      </c>
      <c r="M13" s="237" t="s">
        <v>57</v>
      </c>
      <c r="N13" s="238">
        <f>SUM(D12:O12)-ROUNDDOWN(SUM(D12:O12)/60,0)*60</f>
        <v>0</v>
      </c>
      <c r="O13" s="239" t="s">
        <v>63</v>
      </c>
      <c r="P13" s="240"/>
      <c r="Q13" s="234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</row>
    <row r="14" spans="1:43" ht="17.25" customHeight="1">
      <c r="B14" s="241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3"/>
      <c r="O14" s="223"/>
      <c r="P14" s="244"/>
      <c r="Q14" s="234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</row>
    <row r="15" spans="1:43" s="48" customFormat="1" ht="17.25" customHeight="1">
      <c r="A15" s="207"/>
      <c r="B15" s="208">
        <v>3</v>
      </c>
      <c r="C15" s="282" t="s">
        <v>71</v>
      </c>
      <c r="D15" s="282"/>
      <c r="E15" s="282"/>
      <c r="F15" s="282"/>
      <c r="G15" s="282"/>
      <c r="H15" s="282"/>
      <c r="I15" s="282"/>
      <c r="J15" s="282"/>
      <c r="K15" s="282"/>
      <c r="L15" s="226"/>
      <c r="M15" s="226"/>
      <c r="N15" s="226"/>
      <c r="O15" s="226"/>
      <c r="P15" s="210"/>
      <c r="Q15" s="207"/>
    </row>
    <row r="16" spans="1:43" s="48" customFormat="1" ht="17.25" customHeight="1">
      <c r="A16" s="207"/>
      <c r="B16" s="212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10"/>
      <c r="Q16" s="211"/>
    </row>
    <row r="17" spans="1:43" s="48" customFormat="1" ht="17.25" customHeight="1">
      <c r="A17" s="207"/>
      <c r="B17" s="212"/>
      <c r="C17" s="209" t="s">
        <v>76</v>
      </c>
      <c r="D17" s="209"/>
      <c r="E17" s="209"/>
      <c r="F17" s="245" t="s">
        <v>73</v>
      </c>
      <c r="G17" s="209"/>
      <c r="H17" s="209"/>
      <c r="I17" s="209"/>
      <c r="J17" s="209"/>
      <c r="K17" s="209"/>
      <c r="L17" s="209"/>
      <c r="M17" s="209"/>
      <c r="N17" s="209"/>
      <c r="O17" s="209"/>
      <c r="P17" s="210"/>
      <c r="Q17" s="211"/>
    </row>
    <row r="18" spans="1:43" s="44" customFormat="1" ht="17.25" customHeight="1">
      <c r="A18" s="246"/>
      <c r="B18" s="212"/>
      <c r="C18" s="247"/>
      <c r="D18" s="248">
        <f>参照用!B6</f>
        <v>10</v>
      </c>
      <c r="E18" s="248">
        <f>参照用!C6</f>
        <v>11</v>
      </c>
      <c r="F18" s="248">
        <f>参照用!D6</f>
        <v>12</v>
      </c>
      <c r="G18" s="248">
        <f>参照用!E6</f>
        <v>1</v>
      </c>
      <c r="H18" s="248">
        <f>参照用!F6</f>
        <v>2</v>
      </c>
      <c r="I18" s="248" t="str">
        <f>参照用!G6</f>
        <v/>
      </c>
      <c r="J18" s="248" t="str">
        <f>参照用!H6</f>
        <v/>
      </c>
      <c r="K18" s="248" t="str">
        <f>参照用!I6</f>
        <v/>
      </c>
      <c r="L18" s="248" t="str">
        <f>参照用!J6</f>
        <v/>
      </c>
      <c r="M18" s="248" t="str">
        <f>参照用!K6</f>
        <v/>
      </c>
      <c r="N18" s="248" t="str">
        <f>参照用!L6</f>
        <v/>
      </c>
      <c r="O18" s="248" t="str">
        <f>参照用!M6</f>
        <v/>
      </c>
      <c r="P18" s="249"/>
      <c r="Q18" s="250"/>
    </row>
    <row r="19" spans="1:43" s="139" customFormat="1" ht="17.25" customHeight="1">
      <c r="A19" s="213"/>
      <c r="B19" s="214"/>
      <c r="C19" s="231" t="str">
        <f>IF(F17="時給","時給",IF(F17="固定給","基本給",""))</f>
        <v>基本給</v>
      </c>
      <c r="D19" s="251">
        <v>130000</v>
      </c>
      <c r="E19" s="251">
        <v>210000</v>
      </c>
      <c r="F19" s="251">
        <v>210000</v>
      </c>
      <c r="G19" s="251">
        <v>210000</v>
      </c>
      <c r="H19" s="251">
        <v>210000</v>
      </c>
      <c r="I19" s="251"/>
      <c r="J19" s="251"/>
      <c r="K19" s="251"/>
      <c r="L19" s="251"/>
      <c r="M19" s="251"/>
      <c r="N19" s="251"/>
      <c r="O19" s="251"/>
      <c r="P19" s="219"/>
      <c r="Q19" s="220"/>
    </row>
    <row r="20" spans="1:43" s="139" customFormat="1" ht="17.25" customHeight="1">
      <c r="A20" s="213"/>
      <c r="B20" s="214"/>
      <c r="C20" s="231" t="str">
        <f>IF(F17="時給","",IF(F17="固定給","看護師資格手当",""))</f>
        <v>看護師資格手当</v>
      </c>
      <c r="D20" s="252">
        <v>10000</v>
      </c>
      <c r="E20" s="252">
        <v>10000</v>
      </c>
      <c r="F20" s="252">
        <v>10000</v>
      </c>
      <c r="G20" s="252">
        <v>10000</v>
      </c>
      <c r="H20" s="252">
        <v>10000</v>
      </c>
      <c r="I20" s="252"/>
      <c r="J20" s="252"/>
      <c r="K20" s="252"/>
      <c r="L20" s="252"/>
      <c r="M20" s="252"/>
      <c r="N20" s="252"/>
      <c r="O20" s="252"/>
      <c r="P20" s="219"/>
      <c r="Q20" s="220"/>
    </row>
    <row r="21" spans="1:43" s="140" customFormat="1" ht="17.25" customHeight="1">
      <c r="A21" s="221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25"/>
    </row>
    <row r="22" spans="1:43" s="48" customFormat="1" ht="17.25" customHeight="1">
      <c r="A22" s="207"/>
      <c r="B22" s="208">
        <v>4</v>
      </c>
      <c r="C22" s="226" t="s">
        <v>109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10"/>
      <c r="Q22" s="211"/>
    </row>
    <row r="23" spans="1:43" s="48" customFormat="1" ht="17.25" customHeight="1">
      <c r="A23" s="207"/>
      <c r="B23" s="212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10"/>
      <c r="Q23" s="211"/>
    </row>
    <row r="24" spans="1:43" s="141" customFormat="1" ht="17.25" customHeight="1">
      <c r="A24" s="227"/>
      <c r="B24" s="214"/>
      <c r="C24" s="217"/>
      <c r="D24" s="228">
        <f>参照用!B6</f>
        <v>10</v>
      </c>
      <c r="E24" s="228">
        <f>参照用!C6</f>
        <v>11</v>
      </c>
      <c r="F24" s="228">
        <f>参照用!D6</f>
        <v>12</v>
      </c>
      <c r="G24" s="228">
        <f>参照用!E6</f>
        <v>1</v>
      </c>
      <c r="H24" s="228">
        <f>参照用!F6</f>
        <v>2</v>
      </c>
      <c r="I24" s="228" t="str">
        <f>参照用!G6</f>
        <v/>
      </c>
      <c r="J24" s="228" t="str">
        <f>参照用!H6</f>
        <v/>
      </c>
      <c r="K24" s="228" t="str">
        <f>参照用!I6</f>
        <v/>
      </c>
      <c r="L24" s="228" t="str">
        <f>参照用!J6</f>
        <v/>
      </c>
      <c r="M24" s="228" t="str">
        <f>参照用!K6</f>
        <v/>
      </c>
      <c r="N24" s="228" t="str">
        <f>参照用!L6</f>
        <v/>
      </c>
      <c r="O24" s="228" t="str">
        <f>参照用!M6</f>
        <v/>
      </c>
      <c r="P24" s="229"/>
      <c r="Q24" s="230"/>
      <c r="R24" s="142"/>
    </row>
    <row r="25" spans="1:43" s="139" customFormat="1" ht="17.25" customHeight="1">
      <c r="A25" s="213"/>
      <c r="B25" s="253"/>
      <c r="C25" s="254" t="s">
        <v>64</v>
      </c>
      <c r="D25" s="255">
        <v>7.5</v>
      </c>
      <c r="E25" s="255">
        <v>7.5</v>
      </c>
      <c r="F25" s="255">
        <v>7.5</v>
      </c>
      <c r="G25" s="255">
        <v>7.5</v>
      </c>
      <c r="H25" s="255">
        <v>7.5</v>
      </c>
      <c r="I25" s="255"/>
      <c r="J25" s="255"/>
      <c r="K25" s="255"/>
      <c r="L25" s="255"/>
      <c r="M25" s="255"/>
      <c r="N25" s="255"/>
      <c r="O25" s="255"/>
      <c r="P25" s="256"/>
      <c r="Q25" s="213"/>
      <c r="R25" s="142"/>
    </row>
    <row r="26" spans="1:43" s="139" customFormat="1" ht="17.25" customHeight="1">
      <c r="A26" s="213"/>
      <c r="B26" s="257"/>
      <c r="C26" s="231" t="s">
        <v>65</v>
      </c>
      <c r="D26" s="258">
        <v>12</v>
      </c>
      <c r="E26" s="258">
        <v>21</v>
      </c>
      <c r="F26" s="258">
        <v>21</v>
      </c>
      <c r="G26" s="258">
        <v>21</v>
      </c>
      <c r="H26" s="258">
        <v>21</v>
      </c>
      <c r="I26" s="258"/>
      <c r="J26" s="258"/>
      <c r="K26" s="258"/>
      <c r="L26" s="258"/>
      <c r="M26" s="258"/>
      <c r="N26" s="258"/>
      <c r="O26" s="258"/>
      <c r="P26" s="219"/>
      <c r="Q26" s="220"/>
      <c r="R26" s="142"/>
    </row>
    <row r="27" spans="1:43" ht="17.25" customHeight="1" thickBot="1">
      <c r="B27" s="259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1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3" ht="17.25" customHeight="1">
      <c r="A28" s="262"/>
      <c r="B28" s="263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5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3" ht="17.25" customHeight="1" thickBot="1">
      <c r="A29" s="197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9"/>
      <c r="Q29" s="200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3" ht="17.25" customHeight="1">
      <c r="A30" s="201" t="s">
        <v>123</v>
      </c>
      <c r="B30" s="284" t="s">
        <v>96</v>
      </c>
      <c r="C30" s="285"/>
      <c r="D30" s="286" t="str">
        <f>入力シート１!E15</f>
        <v>名古屋　梅子</v>
      </c>
      <c r="E30" s="287"/>
      <c r="F30" s="288"/>
      <c r="G30" s="289" t="s">
        <v>113</v>
      </c>
      <c r="H30" s="290"/>
      <c r="I30" s="202" t="s">
        <v>119</v>
      </c>
      <c r="J30" s="203">
        <v>7</v>
      </c>
      <c r="K30" s="204" t="s">
        <v>114</v>
      </c>
      <c r="L30" s="203">
        <v>4</v>
      </c>
      <c r="M30" s="204" t="s">
        <v>115</v>
      </c>
      <c r="N30" s="203">
        <v>1</v>
      </c>
      <c r="O30" s="204" t="s">
        <v>116</v>
      </c>
      <c r="P30" s="205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3" ht="17.25" customHeight="1">
      <c r="A31" s="207"/>
      <c r="B31" s="208">
        <v>1</v>
      </c>
      <c r="C31" s="282" t="s">
        <v>66</v>
      </c>
      <c r="D31" s="282"/>
      <c r="E31" s="283"/>
      <c r="F31" s="283"/>
      <c r="G31" s="283"/>
      <c r="H31" s="209"/>
      <c r="I31" s="209"/>
      <c r="J31" s="209"/>
      <c r="K31" s="209"/>
      <c r="L31" s="209"/>
      <c r="M31" s="209"/>
      <c r="N31" s="209"/>
      <c r="O31" s="209"/>
      <c r="P31" s="210"/>
      <c r="Q31" s="211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3" ht="17.25" customHeight="1">
      <c r="A32" s="207"/>
      <c r="B32" s="212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10"/>
      <c r="Q32" s="211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3" ht="17.25" customHeight="1">
      <c r="A33" s="213"/>
      <c r="B33" s="214"/>
      <c r="C33" s="215" t="str">
        <f>IF(D33="","令和　年",IF(D33=4,"令和7年",IF(D33&gt;4,"令和7年","令和8年")))</f>
        <v>令和7年</v>
      </c>
      <c r="D33" s="216">
        <v>4</v>
      </c>
      <c r="E33" s="217" t="s">
        <v>50</v>
      </c>
      <c r="F33" s="216">
        <v>1</v>
      </c>
      <c r="G33" s="217" t="s">
        <v>51</v>
      </c>
      <c r="H33" s="217" t="s">
        <v>60</v>
      </c>
      <c r="I33" s="215" t="str">
        <f>IF(J33="","令和　年",IF(J33=4,"令和7年",IF(J33&gt;4,"令和7年","令和8年")))</f>
        <v>令和7年</v>
      </c>
      <c r="J33" s="216">
        <v>8</v>
      </c>
      <c r="K33" s="217" t="s">
        <v>50</v>
      </c>
      <c r="L33" s="216">
        <v>30</v>
      </c>
      <c r="M33" s="217" t="s">
        <v>51</v>
      </c>
      <c r="N33" s="218" t="s">
        <v>61</v>
      </c>
      <c r="O33" s="218"/>
      <c r="P33" s="219"/>
      <c r="Q33" s="220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3" ht="17.25" customHeight="1">
      <c r="A34" s="221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4"/>
      <c r="Q34" s="225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3" ht="17.25" customHeight="1">
      <c r="A35" s="207"/>
      <c r="B35" s="208">
        <v>2</v>
      </c>
      <c r="C35" s="226" t="s">
        <v>108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10"/>
      <c r="Q35" s="211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3" ht="17.25" customHeight="1">
      <c r="A36" s="207"/>
      <c r="B36" s="212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10"/>
      <c r="Q36" s="211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3" ht="17.25" customHeight="1">
      <c r="A37" s="227"/>
      <c r="B37" s="214"/>
      <c r="C37" s="217"/>
      <c r="D37" s="228">
        <f>参照用!B16</f>
        <v>4</v>
      </c>
      <c r="E37" s="228">
        <f>参照用!C16</f>
        <v>5</v>
      </c>
      <c r="F37" s="228">
        <f>参照用!D16</f>
        <v>6</v>
      </c>
      <c r="G37" s="228">
        <f>参照用!E16</f>
        <v>7</v>
      </c>
      <c r="H37" s="228">
        <f>参照用!F16</f>
        <v>8</v>
      </c>
      <c r="I37" s="228" t="str">
        <f>参照用!G16</f>
        <v/>
      </c>
      <c r="J37" s="228" t="str">
        <f>参照用!H16</f>
        <v/>
      </c>
      <c r="K37" s="228" t="str">
        <f>参照用!I16</f>
        <v/>
      </c>
      <c r="L37" s="228" t="str">
        <f>参照用!J16</f>
        <v/>
      </c>
      <c r="M37" s="228" t="str">
        <f>参照用!K16</f>
        <v/>
      </c>
      <c r="N37" s="228" t="str">
        <f>参照用!L16</f>
        <v/>
      </c>
      <c r="O37" s="228" t="str">
        <f>参照用!M16</f>
        <v/>
      </c>
      <c r="P37" s="229"/>
      <c r="Q37" s="230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</row>
    <row r="38" spans="1:43" ht="17.25" customHeight="1">
      <c r="A38" s="213"/>
      <c r="B38" s="214"/>
      <c r="C38" s="231" t="s">
        <v>57</v>
      </c>
      <c r="D38" s="232">
        <v>30</v>
      </c>
      <c r="E38" s="232">
        <v>30</v>
      </c>
      <c r="F38" s="232">
        <v>30</v>
      </c>
      <c r="G38" s="232">
        <v>20</v>
      </c>
      <c r="H38" s="232">
        <v>10</v>
      </c>
      <c r="I38" s="232"/>
      <c r="J38" s="232"/>
      <c r="K38" s="232"/>
      <c r="L38" s="232"/>
      <c r="M38" s="232"/>
      <c r="N38" s="232"/>
      <c r="O38" s="232"/>
      <c r="P38" s="219"/>
      <c r="Q38" s="213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</row>
    <row r="39" spans="1:43" ht="17.25" customHeight="1">
      <c r="A39" s="213"/>
      <c r="B39" s="214"/>
      <c r="C39" s="231" t="s">
        <v>58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/>
      <c r="J39" s="233"/>
      <c r="K39" s="233"/>
      <c r="L39" s="233"/>
      <c r="M39" s="233"/>
      <c r="N39" s="233"/>
      <c r="O39" s="233"/>
      <c r="P39" s="219"/>
      <c r="Q39" s="213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</row>
    <row r="40" spans="1:43" ht="17.25" customHeight="1">
      <c r="B40" s="235"/>
      <c r="K40" s="237" t="s">
        <v>10</v>
      </c>
      <c r="L40" s="237">
        <f>SUM(D38:O38)+ROUNDDOWN(SUM(D39:O39)/60,0)</f>
        <v>120</v>
      </c>
      <c r="M40" s="237" t="s">
        <v>57</v>
      </c>
      <c r="N40" s="238">
        <f>SUM(D39:O39)-ROUNDDOWN(SUM(D39:O39)/60,0)*60</f>
        <v>0</v>
      </c>
      <c r="O40" s="239" t="s">
        <v>58</v>
      </c>
      <c r="P40" s="240"/>
      <c r="Q40" s="234"/>
    </row>
    <row r="41" spans="1:43" ht="17.25" customHeight="1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  <c r="O41" s="223"/>
      <c r="P41" s="244"/>
      <c r="Q41" s="234"/>
    </row>
    <row r="42" spans="1:43" ht="17.25" customHeight="1">
      <c r="A42" s="207"/>
      <c r="B42" s="208">
        <v>3</v>
      </c>
      <c r="C42" s="282" t="s">
        <v>71</v>
      </c>
      <c r="D42" s="282"/>
      <c r="E42" s="282"/>
      <c r="F42" s="282"/>
      <c r="G42" s="282"/>
      <c r="H42" s="282"/>
      <c r="I42" s="282"/>
      <c r="J42" s="282"/>
      <c r="K42" s="282"/>
      <c r="L42" s="226"/>
      <c r="M42" s="226"/>
      <c r="N42" s="226"/>
      <c r="O42" s="226"/>
      <c r="P42" s="210"/>
      <c r="Q42" s="207"/>
    </row>
    <row r="43" spans="1:43" ht="17.25" customHeight="1">
      <c r="A43" s="207"/>
      <c r="B43" s="212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10"/>
      <c r="Q43" s="211"/>
    </row>
    <row r="44" spans="1:43" ht="17.25" customHeight="1">
      <c r="A44" s="207"/>
      <c r="B44" s="212"/>
      <c r="C44" s="209" t="s">
        <v>76</v>
      </c>
      <c r="D44" s="209"/>
      <c r="E44" s="209"/>
      <c r="F44" s="245" t="s">
        <v>73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10"/>
      <c r="Q44" s="211"/>
    </row>
    <row r="45" spans="1:43" ht="17.25" customHeight="1">
      <c r="A45" s="246"/>
      <c r="B45" s="212"/>
      <c r="C45" s="247"/>
      <c r="D45" s="228">
        <f>参照用!B16</f>
        <v>4</v>
      </c>
      <c r="E45" s="228">
        <f>参照用!C16</f>
        <v>5</v>
      </c>
      <c r="F45" s="228">
        <f>参照用!D16</f>
        <v>6</v>
      </c>
      <c r="G45" s="228">
        <f>参照用!E16</f>
        <v>7</v>
      </c>
      <c r="H45" s="228">
        <f>参照用!F16</f>
        <v>8</v>
      </c>
      <c r="I45" s="228" t="str">
        <f>参照用!G16</f>
        <v/>
      </c>
      <c r="J45" s="228" t="str">
        <f>参照用!H16</f>
        <v/>
      </c>
      <c r="K45" s="228" t="str">
        <f>参照用!I16</f>
        <v/>
      </c>
      <c r="L45" s="228" t="str">
        <f>参照用!J16</f>
        <v/>
      </c>
      <c r="M45" s="228" t="str">
        <f>参照用!K16</f>
        <v/>
      </c>
      <c r="N45" s="228" t="str">
        <f>参照用!L16</f>
        <v/>
      </c>
      <c r="O45" s="228" t="str">
        <f>参照用!M16</f>
        <v/>
      </c>
      <c r="P45" s="249"/>
      <c r="Q45" s="250"/>
    </row>
    <row r="46" spans="1:43" ht="17.25" customHeight="1">
      <c r="A46" s="213"/>
      <c r="B46" s="214"/>
      <c r="C46" s="231" t="str">
        <f>IF(F44="時給","時給",IF(F44="固定給","基本給",""))</f>
        <v>基本給</v>
      </c>
      <c r="D46" s="251">
        <v>250000</v>
      </c>
      <c r="E46" s="251">
        <v>250000</v>
      </c>
      <c r="F46" s="251">
        <v>250000</v>
      </c>
      <c r="G46" s="251">
        <v>250000</v>
      </c>
      <c r="H46" s="251">
        <v>250000</v>
      </c>
      <c r="I46" s="251"/>
      <c r="J46" s="251"/>
      <c r="K46" s="251"/>
      <c r="L46" s="251"/>
      <c r="M46" s="251"/>
      <c r="N46" s="251"/>
      <c r="O46" s="251"/>
      <c r="P46" s="219"/>
      <c r="Q46" s="220"/>
    </row>
    <row r="47" spans="1:43" ht="17.25" customHeight="1">
      <c r="A47" s="213"/>
      <c r="B47" s="214"/>
      <c r="C47" s="231" t="str">
        <f>IF(F44="時給","",IF(F44="固定給","看護師資格手当",""))</f>
        <v>看護師資格手当</v>
      </c>
      <c r="D47" s="252">
        <v>4300</v>
      </c>
      <c r="E47" s="252">
        <v>4300</v>
      </c>
      <c r="F47" s="252">
        <v>4300</v>
      </c>
      <c r="G47" s="252">
        <v>4300</v>
      </c>
      <c r="H47" s="252">
        <v>4300</v>
      </c>
      <c r="I47" s="252"/>
      <c r="J47" s="252"/>
      <c r="K47" s="252"/>
      <c r="L47" s="252"/>
      <c r="M47" s="252"/>
      <c r="N47" s="252"/>
      <c r="O47" s="252"/>
      <c r="P47" s="219"/>
      <c r="Q47" s="220"/>
    </row>
    <row r="48" spans="1:43" ht="17.25" customHeight="1">
      <c r="A48" s="221"/>
      <c r="B48" s="222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4"/>
      <c r="Q48" s="225"/>
    </row>
    <row r="49" spans="1:17" ht="17.25" customHeight="1">
      <c r="A49" s="207"/>
      <c r="B49" s="208">
        <v>4</v>
      </c>
      <c r="C49" s="226" t="s">
        <v>109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10"/>
      <c r="Q49" s="211"/>
    </row>
    <row r="50" spans="1:17" ht="17.25" customHeight="1">
      <c r="A50" s="207"/>
      <c r="B50" s="212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10"/>
      <c r="Q50" s="211"/>
    </row>
    <row r="51" spans="1:17" ht="17.25" customHeight="1">
      <c r="A51" s="227"/>
      <c r="B51" s="214"/>
      <c r="C51" s="217"/>
      <c r="D51" s="228">
        <f>参照用!B16</f>
        <v>4</v>
      </c>
      <c r="E51" s="228">
        <f>参照用!C16</f>
        <v>5</v>
      </c>
      <c r="F51" s="228">
        <f>参照用!D16</f>
        <v>6</v>
      </c>
      <c r="G51" s="228">
        <f>参照用!E16</f>
        <v>7</v>
      </c>
      <c r="H51" s="228">
        <f>参照用!F16</f>
        <v>8</v>
      </c>
      <c r="I51" s="228" t="str">
        <f>参照用!G16</f>
        <v/>
      </c>
      <c r="J51" s="228" t="str">
        <f>参照用!H16</f>
        <v/>
      </c>
      <c r="K51" s="228" t="str">
        <f>参照用!I16</f>
        <v/>
      </c>
      <c r="L51" s="228" t="str">
        <f>参照用!J16</f>
        <v/>
      </c>
      <c r="M51" s="228" t="str">
        <f>参照用!K16</f>
        <v/>
      </c>
      <c r="N51" s="228" t="str">
        <f>参照用!L16</f>
        <v/>
      </c>
      <c r="O51" s="228" t="str">
        <f>参照用!M16</f>
        <v/>
      </c>
      <c r="P51" s="229"/>
      <c r="Q51" s="230"/>
    </row>
    <row r="52" spans="1:17" ht="17.25" customHeight="1">
      <c r="A52" s="213"/>
      <c r="B52" s="253"/>
      <c r="C52" s="254" t="s">
        <v>64</v>
      </c>
      <c r="D52" s="255">
        <v>7.5</v>
      </c>
      <c r="E52" s="255">
        <v>7.5</v>
      </c>
      <c r="F52" s="255">
        <v>7.5</v>
      </c>
      <c r="G52" s="255">
        <v>7.5</v>
      </c>
      <c r="H52" s="255">
        <v>7.5</v>
      </c>
      <c r="I52" s="255"/>
      <c r="J52" s="255"/>
      <c r="K52" s="255"/>
      <c r="L52" s="255"/>
      <c r="M52" s="255"/>
      <c r="N52" s="255"/>
      <c r="O52" s="255"/>
      <c r="P52" s="256"/>
      <c r="Q52" s="213"/>
    </row>
    <row r="53" spans="1:17" ht="17.25" customHeight="1">
      <c r="A53" s="213"/>
      <c r="B53" s="257"/>
      <c r="C53" s="231" t="s">
        <v>65</v>
      </c>
      <c r="D53" s="258">
        <v>21</v>
      </c>
      <c r="E53" s="258">
        <v>21</v>
      </c>
      <c r="F53" s="258">
        <v>21</v>
      </c>
      <c r="G53" s="258">
        <v>21</v>
      </c>
      <c r="H53" s="258">
        <v>21</v>
      </c>
      <c r="I53" s="258"/>
      <c r="J53" s="258"/>
      <c r="K53" s="258"/>
      <c r="L53" s="258"/>
      <c r="M53" s="258"/>
      <c r="N53" s="258"/>
      <c r="O53" s="258"/>
      <c r="P53" s="219"/>
      <c r="Q53" s="220"/>
    </row>
    <row r="54" spans="1:17" ht="17.25" customHeight="1" thickBot="1">
      <c r="B54" s="259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1"/>
    </row>
    <row r="55" spans="1:17" ht="17.25" customHeight="1">
      <c r="A55" s="262"/>
      <c r="B55" s="263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5"/>
    </row>
    <row r="56" spans="1:17" ht="17.25" customHeight="1" thickBot="1">
      <c r="A56" s="197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9"/>
      <c r="Q56" s="200"/>
    </row>
    <row r="57" spans="1:17" ht="17.25" customHeight="1">
      <c r="A57" s="201" t="s">
        <v>124</v>
      </c>
      <c r="B57" s="284" t="s">
        <v>96</v>
      </c>
      <c r="C57" s="285"/>
      <c r="D57" s="286" t="str">
        <f>入力シート１!E17</f>
        <v>愛知　花子</v>
      </c>
      <c r="E57" s="287"/>
      <c r="F57" s="288"/>
      <c r="G57" s="289" t="s">
        <v>113</v>
      </c>
      <c r="H57" s="290"/>
      <c r="I57" s="202" t="s">
        <v>119</v>
      </c>
      <c r="J57" s="203">
        <v>7</v>
      </c>
      <c r="K57" s="204" t="s">
        <v>114</v>
      </c>
      <c r="L57" s="203">
        <v>4</v>
      </c>
      <c r="M57" s="204" t="s">
        <v>139</v>
      </c>
      <c r="N57" s="203">
        <v>15</v>
      </c>
      <c r="O57" s="204" t="s">
        <v>116</v>
      </c>
      <c r="P57" s="205"/>
    </row>
    <row r="58" spans="1:17" ht="17.25" customHeight="1">
      <c r="A58" s="207"/>
      <c r="B58" s="208">
        <v>1</v>
      </c>
      <c r="C58" s="282" t="s">
        <v>66</v>
      </c>
      <c r="D58" s="282"/>
      <c r="E58" s="283"/>
      <c r="F58" s="283"/>
      <c r="G58" s="283"/>
      <c r="H58" s="209"/>
      <c r="I58" s="209"/>
      <c r="J58" s="209"/>
      <c r="K58" s="209"/>
      <c r="L58" s="209"/>
      <c r="M58" s="209"/>
      <c r="N58" s="209"/>
      <c r="O58" s="209"/>
      <c r="P58" s="210"/>
      <c r="Q58" s="211"/>
    </row>
    <row r="59" spans="1:17" ht="17.25" customHeight="1">
      <c r="A59" s="207"/>
      <c r="B59" s="212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10"/>
      <c r="Q59" s="211"/>
    </row>
    <row r="60" spans="1:17" ht="17.25" customHeight="1">
      <c r="A60" s="213"/>
      <c r="B60" s="214"/>
      <c r="C60" s="215" t="str">
        <f>IF(D60="","令和　年",IF(D60=4,"令和7年",IF(D60&gt;4,"令和7年","令和8年")))</f>
        <v>令和7年</v>
      </c>
      <c r="D60" s="216">
        <v>5</v>
      </c>
      <c r="E60" s="217" t="s">
        <v>50</v>
      </c>
      <c r="F60" s="216">
        <v>15</v>
      </c>
      <c r="G60" s="217" t="s">
        <v>51</v>
      </c>
      <c r="H60" s="217" t="s">
        <v>60</v>
      </c>
      <c r="I60" s="215" t="str">
        <f>IF(J60="","令和　年",IF(J60=4,"令和7年",IF(J60&gt;4,"令和7年","令和8年")))</f>
        <v>令和7年</v>
      </c>
      <c r="J60" s="216">
        <v>9</v>
      </c>
      <c r="K60" s="217" t="s">
        <v>50</v>
      </c>
      <c r="L60" s="216">
        <v>30</v>
      </c>
      <c r="M60" s="217" t="s">
        <v>51</v>
      </c>
      <c r="N60" s="218" t="s">
        <v>61</v>
      </c>
      <c r="O60" s="218"/>
      <c r="P60" s="219"/>
      <c r="Q60" s="220"/>
    </row>
    <row r="61" spans="1:17" ht="17.25" customHeight="1">
      <c r="A61" s="221"/>
      <c r="B61" s="222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4"/>
      <c r="Q61" s="225"/>
    </row>
    <row r="62" spans="1:17" ht="17.25" customHeight="1">
      <c r="A62" s="207"/>
      <c r="B62" s="208">
        <v>2</v>
      </c>
      <c r="C62" s="226" t="s">
        <v>108</v>
      </c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10"/>
      <c r="Q62" s="211"/>
    </row>
    <row r="63" spans="1:17" ht="17.25" customHeight="1">
      <c r="A63" s="207"/>
      <c r="B63" s="212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10"/>
      <c r="Q63" s="211"/>
    </row>
    <row r="64" spans="1:17" ht="17.25" customHeight="1">
      <c r="A64" s="227"/>
      <c r="B64" s="214"/>
      <c r="C64" s="217"/>
      <c r="D64" s="228">
        <f>参照用!B26</f>
        <v>5</v>
      </c>
      <c r="E64" s="228">
        <f>参照用!C26</f>
        <v>6</v>
      </c>
      <c r="F64" s="228">
        <f>参照用!D26</f>
        <v>7</v>
      </c>
      <c r="G64" s="228">
        <f>参照用!E26</f>
        <v>8</v>
      </c>
      <c r="H64" s="228">
        <f>参照用!F26</f>
        <v>9</v>
      </c>
      <c r="I64" s="228" t="str">
        <f>参照用!G26</f>
        <v/>
      </c>
      <c r="J64" s="228" t="str">
        <f>参照用!H26</f>
        <v/>
      </c>
      <c r="K64" s="228" t="str">
        <f>参照用!I26</f>
        <v/>
      </c>
      <c r="L64" s="228" t="str">
        <f>参照用!J26</f>
        <v/>
      </c>
      <c r="M64" s="228" t="str">
        <f>参照用!K26</f>
        <v/>
      </c>
      <c r="N64" s="228" t="str">
        <f>参照用!L26</f>
        <v/>
      </c>
      <c r="O64" s="228" t="str">
        <f>参照用!M26</f>
        <v/>
      </c>
      <c r="P64" s="229"/>
      <c r="Q64" s="230"/>
    </row>
    <row r="65" spans="1:17" ht="17.25" customHeight="1">
      <c r="A65" s="213"/>
      <c r="B65" s="214"/>
      <c r="C65" s="231" t="s">
        <v>57</v>
      </c>
      <c r="D65" s="232">
        <v>30</v>
      </c>
      <c r="E65" s="232">
        <v>30</v>
      </c>
      <c r="F65" s="232">
        <v>20</v>
      </c>
      <c r="G65" s="232">
        <v>20</v>
      </c>
      <c r="H65" s="232">
        <v>20</v>
      </c>
      <c r="I65" s="232"/>
      <c r="J65" s="232"/>
      <c r="K65" s="232"/>
      <c r="L65" s="232"/>
      <c r="M65" s="232"/>
      <c r="N65" s="232"/>
      <c r="O65" s="232"/>
      <c r="P65" s="219"/>
      <c r="Q65" s="213"/>
    </row>
    <row r="66" spans="1:17" ht="17.25" customHeight="1">
      <c r="A66" s="213"/>
      <c r="B66" s="214"/>
      <c r="C66" s="231" t="s">
        <v>58</v>
      </c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/>
      <c r="J66" s="233"/>
      <c r="K66" s="233"/>
      <c r="L66" s="233"/>
      <c r="M66" s="233"/>
      <c r="N66" s="233"/>
      <c r="O66" s="233"/>
      <c r="P66" s="219"/>
      <c r="Q66" s="213"/>
    </row>
    <row r="67" spans="1:17" ht="17.25" customHeight="1">
      <c r="B67" s="235"/>
      <c r="K67" s="237" t="s">
        <v>10</v>
      </c>
      <c r="L67" s="237">
        <f>SUM(D65:O65)+ROUNDDOWN(SUM(D66:O66)/60,0)</f>
        <v>120</v>
      </c>
      <c r="M67" s="237" t="s">
        <v>57</v>
      </c>
      <c r="N67" s="238">
        <f>SUM(D66:O66)-ROUNDDOWN(SUM(D66:O66)/60,0)*60</f>
        <v>0</v>
      </c>
      <c r="O67" s="239" t="s">
        <v>58</v>
      </c>
      <c r="P67" s="240"/>
      <c r="Q67" s="234"/>
    </row>
    <row r="68" spans="1:17" ht="17.25" customHeight="1">
      <c r="B68" s="241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3"/>
      <c r="O68" s="223"/>
      <c r="P68" s="244"/>
      <c r="Q68" s="234"/>
    </row>
    <row r="69" spans="1:17" ht="17.25" customHeight="1">
      <c r="A69" s="207"/>
      <c r="B69" s="208">
        <v>3</v>
      </c>
      <c r="C69" s="282" t="s">
        <v>71</v>
      </c>
      <c r="D69" s="282"/>
      <c r="E69" s="282"/>
      <c r="F69" s="282"/>
      <c r="G69" s="282"/>
      <c r="H69" s="282"/>
      <c r="I69" s="282"/>
      <c r="J69" s="282"/>
      <c r="K69" s="282"/>
      <c r="L69" s="226"/>
      <c r="M69" s="226"/>
      <c r="N69" s="226"/>
      <c r="O69" s="226"/>
      <c r="P69" s="210"/>
      <c r="Q69" s="207"/>
    </row>
    <row r="70" spans="1:17" ht="17.25" customHeight="1">
      <c r="A70" s="207"/>
      <c r="B70" s="212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  <c r="Q70" s="211"/>
    </row>
    <row r="71" spans="1:17" ht="17.25" customHeight="1">
      <c r="A71" s="207"/>
      <c r="B71" s="212"/>
      <c r="C71" s="209" t="s">
        <v>76</v>
      </c>
      <c r="D71" s="209"/>
      <c r="E71" s="209"/>
      <c r="F71" s="245" t="s">
        <v>67</v>
      </c>
      <c r="G71" s="209"/>
      <c r="H71" s="209"/>
      <c r="I71" s="209"/>
      <c r="J71" s="209"/>
      <c r="K71" s="209"/>
      <c r="L71" s="209"/>
      <c r="M71" s="209"/>
      <c r="N71" s="209"/>
      <c r="O71" s="209"/>
      <c r="P71" s="210"/>
      <c r="Q71" s="211"/>
    </row>
    <row r="72" spans="1:17" ht="17.25" customHeight="1">
      <c r="A72" s="246"/>
      <c r="B72" s="212"/>
      <c r="C72" s="247"/>
      <c r="D72" s="228">
        <f>参照用!B26</f>
        <v>5</v>
      </c>
      <c r="E72" s="228">
        <f>参照用!C26</f>
        <v>6</v>
      </c>
      <c r="F72" s="228">
        <f>参照用!D26</f>
        <v>7</v>
      </c>
      <c r="G72" s="228">
        <f>参照用!E26</f>
        <v>8</v>
      </c>
      <c r="H72" s="228">
        <f>参照用!F26</f>
        <v>9</v>
      </c>
      <c r="I72" s="228" t="str">
        <f>参照用!G26</f>
        <v/>
      </c>
      <c r="J72" s="228" t="str">
        <f>参照用!H26</f>
        <v/>
      </c>
      <c r="K72" s="228" t="str">
        <f>参照用!I26</f>
        <v/>
      </c>
      <c r="L72" s="228" t="str">
        <f>参照用!J26</f>
        <v/>
      </c>
      <c r="M72" s="228" t="str">
        <f>参照用!K26</f>
        <v/>
      </c>
      <c r="N72" s="228" t="str">
        <f>参照用!L26</f>
        <v/>
      </c>
      <c r="O72" s="228" t="str">
        <f>参照用!M26</f>
        <v/>
      </c>
      <c r="P72" s="249"/>
      <c r="Q72" s="250"/>
    </row>
    <row r="73" spans="1:17" ht="17.25" customHeight="1">
      <c r="A73" s="213"/>
      <c r="B73" s="214"/>
      <c r="C73" s="231" t="str">
        <f>IF(F71="時給","時給",IF(F71="固定給","基本給",""))</f>
        <v>時給</v>
      </c>
      <c r="D73" s="251">
        <v>1800</v>
      </c>
      <c r="E73" s="251">
        <v>1800</v>
      </c>
      <c r="F73" s="251">
        <v>1800</v>
      </c>
      <c r="G73" s="251">
        <v>1800</v>
      </c>
      <c r="H73" s="251">
        <v>1800</v>
      </c>
      <c r="I73" s="251"/>
      <c r="J73" s="251"/>
      <c r="K73" s="251"/>
      <c r="L73" s="251"/>
      <c r="M73" s="251"/>
      <c r="N73" s="251"/>
      <c r="O73" s="251"/>
      <c r="P73" s="219"/>
      <c r="Q73" s="220"/>
    </row>
    <row r="74" spans="1:17" ht="17.25" customHeight="1">
      <c r="A74" s="213"/>
      <c r="B74" s="214"/>
      <c r="C74" s="231" t="str">
        <f>IF(F71="時給","",IF(F71="固定給","看護師資格手当",""))</f>
        <v/>
      </c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19"/>
      <c r="Q74" s="220"/>
    </row>
    <row r="75" spans="1:17" ht="17.25" customHeight="1">
      <c r="A75" s="221"/>
      <c r="B75" s="222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4"/>
      <c r="Q75" s="225"/>
    </row>
    <row r="76" spans="1:17" ht="17.25" customHeight="1">
      <c r="A76" s="207"/>
      <c r="B76" s="208">
        <v>4</v>
      </c>
      <c r="C76" s="226" t="s">
        <v>109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10"/>
      <c r="Q76" s="211"/>
    </row>
    <row r="77" spans="1:17" ht="17.25" customHeight="1">
      <c r="A77" s="207"/>
      <c r="B77" s="212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10"/>
      <c r="Q77" s="211"/>
    </row>
    <row r="78" spans="1:17" ht="17.25" customHeight="1">
      <c r="A78" s="227"/>
      <c r="B78" s="214"/>
      <c r="C78" s="217"/>
      <c r="D78" s="228">
        <f>参照用!B26</f>
        <v>5</v>
      </c>
      <c r="E78" s="228">
        <f>参照用!C26</f>
        <v>6</v>
      </c>
      <c r="F78" s="228">
        <f>参照用!D26</f>
        <v>7</v>
      </c>
      <c r="G78" s="228">
        <f>参照用!E26</f>
        <v>8</v>
      </c>
      <c r="H78" s="228">
        <f>参照用!F26</f>
        <v>9</v>
      </c>
      <c r="I78" s="228" t="str">
        <f>参照用!G26</f>
        <v/>
      </c>
      <c r="J78" s="228" t="str">
        <f>参照用!H26</f>
        <v/>
      </c>
      <c r="K78" s="228" t="str">
        <f>参照用!I26</f>
        <v/>
      </c>
      <c r="L78" s="228" t="str">
        <f>参照用!J26</f>
        <v/>
      </c>
      <c r="M78" s="228" t="str">
        <f>参照用!K26</f>
        <v/>
      </c>
      <c r="N78" s="228" t="str">
        <f>参照用!L26</f>
        <v/>
      </c>
      <c r="O78" s="228" t="str">
        <f>参照用!M26</f>
        <v/>
      </c>
      <c r="P78" s="229"/>
      <c r="Q78" s="230"/>
    </row>
    <row r="79" spans="1:17" ht="17.25" customHeight="1">
      <c r="A79" s="213"/>
      <c r="B79" s="253"/>
      <c r="C79" s="254" t="s">
        <v>64</v>
      </c>
      <c r="D79" s="255">
        <v>6</v>
      </c>
      <c r="E79" s="255">
        <v>6</v>
      </c>
      <c r="F79" s="255">
        <v>6</v>
      </c>
      <c r="G79" s="255">
        <v>6</v>
      </c>
      <c r="H79" s="255">
        <v>6</v>
      </c>
      <c r="I79" s="255"/>
      <c r="J79" s="255"/>
      <c r="K79" s="255"/>
      <c r="L79" s="255"/>
      <c r="M79" s="255"/>
      <c r="N79" s="255"/>
      <c r="O79" s="255"/>
      <c r="P79" s="256"/>
      <c r="Q79" s="213"/>
    </row>
    <row r="80" spans="1:17" ht="17.25" customHeight="1">
      <c r="A80" s="213"/>
      <c r="B80" s="257"/>
      <c r="C80" s="231" t="s">
        <v>65</v>
      </c>
      <c r="D80" s="258">
        <v>13</v>
      </c>
      <c r="E80" s="258">
        <v>14</v>
      </c>
      <c r="F80" s="258">
        <v>15</v>
      </c>
      <c r="G80" s="258">
        <v>15</v>
      </c>
      <c r="H80" s="258">
        <v>15</v>
      </c>
      <c r="I80" s="258"/>
      <c r="J80" s="258"/>
      <c r="K80" s="258"/>
      <c r="L80" s="258"/>
      <c r="M80" s="258"/>
      <c r="N80" s="258"/>
      <c r="O80" s="258"/>
      <c r="P80" s="219"/>
      <c r="Q80" s="220"/>
    </row>
    <row r="81" spans="1:17" ht="17.25" customHeight="1" thickBot="1">
      <c r="B81" s="259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1"/>
    </row>
    <row r="82" spans="1:17" ht="17.25" customHeight="1">
      <c r="A82" s="262"/>
      <c r="B82" s="263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5"/>
    </row>
    <row r="83" spans="1:17" ht="17.25" customHeight="1" thickBot="1">
      <c r="A83" s="197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9"/>
      <c r="Q83" s="200"/>
    </row>
    <row r="84" spans="1:17" ht="17.25" customHeight="1">
      <c r="A84" s="201" t="s">
        <v>125</v>
      </c>
      <c r="B84" s="284" t="s">
        <v>96</v>
      </c>
      <c r="C84" s="285"/>
      <c r="D84" s="286">
        <f>入力シート１!E19</f>
        <v>0</v>
      </c>
      <c r="E84" s="287"/>
      <c r="F84" s="288"/>
      <c r="G84" s="289" t="s">
        <v>113</v>
      </c>
      <c r="H84" s="290"/>
      <c r="I84" s="202"/>
      <c r="J84" s="203"/>
      <c r="K84" s="204" t="s">
        <v>114</v>
      </c>
      <c r="L84" s="203"/>
      <c r="M84" s="204" t="s">
        <v>115</v>
      </c>
      <c r="N84" s="203"/>
      <c r="O84" s="204" t="s">
        <v>116</v>
      </c>
      <c r="P84" s="205"/>
    </row>
    <row r="85" spans="1:17" ht="17.25" customHeight="1">
      <c r="A85" s="207"/>
      <c r="B85" s="208">
        <v>1</v>
      </c>
      <c r="C85" s="282" t="s">
        <v>66</v>
      </c>
      <c r="D85" s="282"/>
      <c r="E85" s="283"/>
      <c r="F85" s="283"/>
      <c r="G85" s="283"/>
      <c r="H85" s="209"/>
      <c r="I85" s="209"/>
      <c r="J85" s="209"/>
      <c r="K85" s="209"/>
      <c r="L85" s="209"/>
      <c r="M85" s="209"/>
      <c r="N85" s="209"/>
      <c r="O85" s="209"/>
      <c r="P85" s="210"/>
      <c r="Q85" s="211"/>
    </row>
    <row r="86" spans="1:17" ht="17.25" customHeight="1">
      <c r="A86" s="207"/>
      <c r="B86" s="212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  <c r="Q86" s="211"/>
    </row>
    <row r="87" spans="1:17" ht="17.25" customHeight="1">
      <c r="A87" s="213"/>
      <c r="B87" s="214"/>
      <c r="C87" s="215" t="str">
        <f>IF(D87="","令和　年",IF(D87=4,"令和7年",IF(D87&gt;4,"令和7年","令和8年")))</f>
        <v>令和　年</v>
      </c>
      <c r="D87" s="216"/>
      <c r="E87" s="217" t="s">
        <v>50</v>
      </c>
      <c r="F87" s="216"/>
      <c r="G87" s="217" t="s">
        <v>51</v>
      </c>
      <c r="H87" s="217" t="s">
        <v>60</v>
      </c>
      <c r="I87" s="215" t="str">
        <f>IF(J87="","令和　年",IF(J87=4,"令和7年",IF(J87&gt;4,"令和7年","令和8年")))</f>
        <v>令和　年</v>
      </c>
      <c r="J87" s="216"/>
      <c r="K87" s="217" t="s">
        <v>50</v>
      </c>
      <c r="L87" s="216"/>
      <c r="M87" s="217" t="s">
        <v>51</v>
      </c>
      <c r="N87" s="218" t="s">
        <v>61</v>
      </c>
      <c r="O87" s="218"/>
      <c r="P87" s="219"/>
      <c r="Q87" s="220"/>
    </row>
    <row r="88" spans="1:17" ht="17.25" customHeight="1">
      <c r="A88" s="221"/>
      <c r="B88" s="222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  <c r="Q88" s="225"/>
    </row>
    <row r="89" spans="1:17" ht="17.25" customHeight="1">
      <c r="A89" s="207"/>
      <c r="B89" s="208">
        <v>2</v>
      </c>
      <c r="C89" s="226" t="s">
        <v>108</v>
      </c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10"/>
      <c r="Q89" s="211"/>
    </row>
    <row r="90" spans="1:17" ht="17.25" customHeight="1">
      <c r="A90" s="207"/>
      <c r="B90" s="212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  <c r="Q90" s="211"/>
    </row>
    <row r="91" spans="1:17" ht="17.25" customHeight="1">
      <c r="A91" s="227"/>
      <c r="B91" s="214"/>
      <c r="C91" s="217"/>
      <c r="D91" s="228" t="str">
        <f>参照用!B36</f>
        <v/>
      </c>
      <c r="E91" s="228" t="str">
        <f>参照用!C36</f>
        <v/>
      </c>
      <c r="F91" s="228" t="str">
        <f>参照用!D36</f>
        <v/>
      </c>
      <c r="G91" s="228" t="str">
        <f>参照用!E36</f>
        <v/>
      </c>
      <c r="H91" s="228" t="str">
        <f>参照用!F36</f>
        <v/>
      </c>
      <c r="I91" s="228" t="str">
        <f>参照用!G36</f>
        <v/>
      </c>
      <c r="J91" s="228" t="str">
        <f>参照用!H36</f>
        <v/>
      </c>
      <c r="K91" s="228" t="str">
        <f>参照用!I36</f>
        <v/>
      </c>
      <c r="L91" s="228" t="str">
        <f>参照用!J36</f>
        <v/>
      </c>
      <c r="M91" s="228" t="str">
        <f>参照用!K36</f>
        <v/>
      </c>
      <c r="N91" s="228" t="str">
        <f>参照用!L36</f>
        <v/>
      </c>
      <c r="O91" s="228" t="str">
        <f>参照用!M36</f>
        <v/>
      </c>
      <c r="P91" s="229"/>
      <c r="Q91" s="230"/>
    </row>
    <row r="92" spans="1:17" ht="17.25" customHeight="1">
      <c r="A92" s="213"/>
      <c r="B92" s="214"/>
      <c r="C92" s="231" t="s">
        <v>57</v>
      </c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19"/>
      <c r="Q92" s="213"/>
    </row>
    <row r="93" spans="1:17" ht="17.25" customHeight="1">
      <c r="A93" s="213"/>
      <c r="B93" s="214"/>
      <c r="C93" s="231" t="s">
        <v>58</v>
      </c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19"/>
      <c r="Q93" s="213"/>
    </row>
    <row r="94" spans="1:17" ht="17.25" customHeight="1">
      <c r="B94" s="235"/>
      <c r="K94" s="237" t="s">
        <v>10</v>
      </c>
      <c r="L94" s="237">
        <f>SUM(D92:O92)+ROUNDDOWN(SUM(D93:O93)/60,0)</f>
        <v>0</v>
      </c>
      <c r="M94" s="237" t="s">
        <v>57</v>
      </c>
      <c r="N94" s="266">
        <f>SUM(D93:O93)-ROUNDDOWN(SUM(D93:O93)/60,0)*60</f>
        <v>0</v>
      </c>
      <c r="O94" s="239" t="s">
        <v>58</v>
      </c>
      <c r="P94" s="240"/>
      <c r="Q94" s="234"/>
    </row>
    <row r="95" spans="1:17" ht="17.25" customHeight="1">
      <c r="B95" s="241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3"/>
      <c r="O95" s="223"/>
      <c r="P95" s="244"/>
      <c r="Q95" s="234"/>
    </row>
    <row r="96" spans="1:17" ht="17.25" customHeight="1">
      <c r="A96" s="207"/>
      <c r="B96" s="208">
        <v>3</v>
      </c>
      <c r="C96" s="282" t="s">
        <v>71</v>
      </c>
      <c r="D96" s="282"/>
      <c r="E96" s="282"/>
      <c r="F96" s="282"/>
      <c r="G96" s="282"/>
      <c r="H96" s="282"/>
      <c r="I96" s="282"/>
      <c r="J96" s="282"/>
      <c r="K96" s="282"/>
      <c r="L96" s="226"/>
      <c r="M96" s="226"/>
      <c r="N96" s="226"/>
      <c r="O96" s="226"/>
      <c r="P96" s="210"/>
      <c r="Q96" s="207"/>
    </row>
    <row r="97" spans="1:17" ht="17.25" customHeight="1">
      <c r="A97" s="207"/>
      <c r="B97" s="212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  <c r="Q97" s="211"/>
    </row>
    <row r="98" spans="1:17" ht="17.25" customHeight="1">
      <c r="A98" s="207"/>
      <c r="B98" s="212"/>
      <c r="C98" s="209" t="s">
        <v>76</v>
      </c>
      <c r="D98" s="209"/>
      <c r="E98" s="209"/>
      <c r="F98" s="245"/>
      <c r="G98" s="209"/>
      <c r="H98" s="209"/>
      <c r="I98" s="209"/>
      <c r="J98" s="209"/>
      <c r="K98" s="209"/>
      <c r="L98" s="209"/>
      <c r="M98" s="209"/>
      <c r="N98" s="209"/>
      <c r="O98" s="209"/>
      <c r="P98" s="210"/>
      <c r="Q98" s="211"/>
    </row>
    <row r="99" spans="1:17" ht="17.25" customHeight="1">
      <c r="A99" s="246"/>
      <c r="B99" s="212"/>
      <c r="C99" s="247"/>
      <c r="D99" s="228" t="str">
        <f>参照用!B36</f>
        <v/>
      </c>
      <c r="E99" s="228" t="str">
        <f>参照用!C36</f>
        <v/>
      </c>
      <c r="F99" s="228" t="str">
        <f>参照用!D36</f>
        <v/>
      </c>
      <c r="G99" s="228" t="str">
        <f>参照用!E36</f>
        <v/>
      </c>
      <c r="H99" s="228" t="str">
        <f>参照用!F36</f>
        <v/>
      </c>
      <c r="I99" s="228" t="str">
        <f>参照用!G36</f>
        <v/>
      </c>
      <c r="J99" s="228" t="str">
        <f>参照用!H36</f>
        <v/>
      </c>
      <c r="K99" s="228" t="str">
        <f>参照用!I36</f>
        <v/>
      </c>
      <c r="L99" s="228" t="str">
        <f>参照用!J36</f>
        <v/>
      </c>
      <c r="M99" s="228" t="str">
        <f>参照用!K36</f>
        <v/>
      </c>
      <c r="N99" s="228" t="str">
        <f>参照用!L36</f>
        <v/>
      </c>
      <c r="O99" s="228" t="str">
        <f>参照用!M36</f>
        <v/>
      </c>
      <c r="P99" s="249"/>
      <c r="Q99" s="250"/>
    </row>
    <row r="100" spans="1:17" ht="17.25" customHeight="1">
      <c r="A100" s="213"/>
      <c r="B100" s="214"/>
      <c r="C100" s="231" t="str">
        <f>IF(F98="時給","時給",IF(F98="固定給","基本給",""))</f>
        <v/>
      </c>
      <c r="D100" s="251">
        <v>200000</v>
      </c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19"/>
      <c r="Q100" s="220"/>
    </row>
    <row r="101" spans="1:17" ht="17.25" customHeight="1">
      <c r="A101" s="213"/>
      <c r="B101" s="214"/>
      <c r="C101" s="231" t="str">
        <f>IF(F98="時給","",IF(F98="固定給","看護師資格手当",""))</f>
        <v/>
      </c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19"/>
      <c r="Q101" s="220"/>
    </row>
    <row r="102" spans="1:17" ht="17.25" customHeight="1">
      <c r="A102" s="221"/>
      <c r="B102" s="222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4"/>
      <c r="Q102" s="225"/>
    </row>
    <row r="103" spans="1:17" ht="17.25" customHeight="1">
      <c r="A103" s="207"/>
      <c r="B103" s="208">
        <v>4</v>
      </c>
      <c r="C103" s="226" t="s">
        <v>109</v>
      </c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10"/>
      <c r="Q103" s="211"/>
    </row>
    <row r="104" spans="1:17" ht="17.25" customHeight="1">
      <c r="A104" s="207"/>
      <c r="B104" s="212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10"/>
      <c r="Q104" s="211"/>
    </row>
    <row r="105" spans="1:17" ht="17.25" customHeight="1">
      <c r="A105" s="227"/>
      <c r="B105" s="214"/>
      <c r="C105" s="217"/>
      <c r="D105" s="228" t="str">
        <f>参照用!B36</f>
        <v/>
      </c>
      <c r="E105" s="228" t="str">
        <f>参照用!C36</f>
        <v/>
      </c>
      <c r="F105" s="228" t="str">
        <f>参照用!D36</f>
        <v/>
      </c>
      <c r="G105" s="228" t="str">
        <f>参照用!E36</f>
        <v/>
      </c>
      <c r="H105" s="228" t="str">
        <f>参照用!F36</f>
        <v/>
      </c>
      <c r="I105" s="228" t="str">
        <f>参照用!G36</f>
        <v/>
      </c>
      <c r="J105" s="228" t="str">
        <f>参照用!H36</f>
        <v/>
      </c>
      <c r="K105" s="228" t="str">
        <f>参照用!I36</f>
        <v/>
      </c>
      <c r="L105" s="228" t="str">
        <f>参照用!J36</f>
        <v/>
      </c>
      <c r="M105" s="228" t="str">
        <f>参照用!K36</f>
        <v/>
      </c>
      <c r="N105" s="228" t="str">
        <f>参照用!L36</f>
        <v/>
      </c>
      <c r="O105" s="228" t="str">
        <f>参照用!M36</f>
        <v/>
      </c>
      <c r="P105" s="229"/>
      <c r="Q105" s="230"/>
    </row>
    <row r="106" spans="1:17" ht="17.25" customHeight="1">
      <c r="A106" s="213"/>
      <c r="B106" s="253"/>
      <c r="C106" s="254" t="s">
        <v>64</v>
      </c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6"/>
      <c r="Q106" s="213"/>
    </row>
    <row r="107" spans="1:17" ht="17.25" customHeight="1">
      <c r="A107" s="213"/>
      <c r="B107" s="257"/>
      <c r="C107" s="231" t="s">
        <v>65</v>
      </c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19"/>
      <c r="Q107" s="220"/>
    </row>
    <row r="108" spans="1:17" ht="17.25" customHeight="1" thickBot="1">
      <c r="B108" s="259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1"/>
    </row>
    <row r="109" spans="1:17" ht="17.25" customHeight="1">
      <c r="A109" s="262"/>
      <c r="B109" s="263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5"/>
    </row>
    <row r="110" spans="1:17" ht="17.25" customHeight="1" thickBot="1">
      <c r="A110" s="197"/>
      <c r="B110" s="198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9"/>
      <c r="Q110" s="200"/>
    </row>
    <row r="111" spans="1:17" ht="17.25" customHeight="1">
      <c r="A111" s="201" t="s">
        <v>126</v>
      </c>
      <c r="B111" s="284" t="s">
        <v>96</v>
      </c>
      <c r="C111" s="285"/>
      <c r="D111" s="286">
        <f>入力シート１!E21</f>
        <v>0</v>
      </c>
      <c r="E111" s="287"/>
      <c r="F111" s="288"/>
      <c r="G111" s="289" t="s">
        <v>113</v>
      </c>
      <c r="H111" s="290"/>
      <c r="I111" s="202"/>
      <c r="J111" s="203"/>
      <c r="K111" s="204" t="s">
        <v>114</v>
      </c>
      <c r="L111" s="203"/>
      <c r="M111" s="204" t="s">
        <v>115</v>
      </c>
      <c r="N111" s="203"/>
      <c r="O111" s="204" t="s">
        <v>116</v>
      </c>
      <c r="P111" s="205"/>
    </row>
    <row r="112" spans="1:17" ht="17.25" customHeight="1">
      <c r="A112" s="207"/>
      <c r="B112" s="208">
        <v>1</v>
      </c>
      <c r="C112" s="282" t="s">
        <v>66</v>
      </c>
      <c r="D112" s="282"/>
      <c r="E112" s="283"/>
      <c r="F112" s="283"/>
      <c r="G112" s="283"/>
      <c r="H112" s="209"/>
      <c r="I112" s="209"/>
      <c r="J112" s="209"/>
      <c r="K112" s="209"/>
      <c r="L112" s="209"/>
      <c r="M112" s="209"/>
      <c r="N112" s="209"/>
      <c r="O112" s="209"/>
      <c r="P112" s="210"/>
      <c r="Q112" s="211"/>
    </row>
    <row r="113" spans="1:17" ht="17.25" customHeight="1">
      <c r="A113" s="207"/>
      <c r="B113" s="212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10"/>
      <c r="Q113" s="211"/>
    </row>
    <row r="114" spans="1:17" ht="17.25" customHeight="1">
      <c r="A114" s="213"/>
      <c r="B114" s="214"/>
      <c r="C114" s="215" t="str">
        <f>IF(D114="","令和　年",IF(D114=4,"令和7年",IF(D114&gt;4,"令和7年","令和8年")))</f>
        <v>令和　年</v>
      </c>
      <c r="D114" s="216"/>
      <c r="E114" s="217" t="s">
        <v>50</v>
      </c>
      <c r="F114" s="216"/>
      <c r="G114" s="217" t="s">
        <v>51</v>
      </c>
      <c r="H114" s="217" t="s">
        <v>60</v>
      </c>
      <c r="I114" s="215" t="str">
        <f>IF(J114="","令和　年",IF(J114=4,"令和7年",IF(J114&gt;4,"令和7年","令和8年")))</f>
        <v>令和　年</v>
      </c>
      <c r="J114" s="216"/>
      <c r="K114" s="217" t="s">
        <v>50</v>
      </c>
      <c r="L114" s="216"/>
      <c r="M114" s="217" t="s">
        <v>51</v>
      </c>
      <c r="N114" s="218" t="s">
        <v>61</v>
      </c>
      <c r="O114" s="218"/>
      <c r="P114" s="219"/>
      <c r="Q114" s="220"/>
    </row>
    <row r="115" spans="1:17" ht="17.25" customHeight="1">
      <c r="A115" s="221"/>
      <c r="B115" s="222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4"/>
      <c r="Q115" s="225"/>
    </row>
    <row r="116" spans="1:17" ht="17.25" customHeight="1">
      <c r="A116" s="207"/>
      <c r="B116" s="208">
        <v>2</v>
      </c>
      <c r="C116" s="226" t="s">
        <v>108</v>
      </c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10"/>
      <c r="Q116" s="211"/>
    </row>
    <row r="117" spans="1:17" ht="17.25" customHeight="1">
      <c r="A117" s="207"/>
      <c r="B117" s="212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10"/>
      <c r="Q117" s="211"/>
    </row>
    <row r="118" spans="1:17" ht="17.25" customHeight="1">
      <c r="A118" s="227"/>
      <c r="B118" s="214"/>
      <c r="C118" s="217"/>
      <c r="D118" s="228" t="str">
        <f>参照用!B46</f>
        <v/>
      </c>
      <c r="E118" s="228" t="str">
        <f>参照用!C46</f>
        <v/>
      </c>
      <c r="F118" s="228" t="str">
        <f>参照用!D46</f>
        <v/>
      </c>
      <c r="G118" s="228" t="str">
        <f>参照用!E46</f>
        <v/>
      </c>
      <c r="H118" s="228" t="str">
        <f>参照用!F46</f>
        <v/>
      </c>
      <c r="I118" s="228" t="str">
        <f>参照用!G46</f>
        <v/>
      </c>
      <c r="J118" s="228" t="str">
        <f>参照用!H46</f>
        <v/>
      </c>
      <c r="K118" s="228" t="str">
        <f>参照用!I46</f>
        <v/>
      </c>
      <c r="L118" s="228" t="str">
        <f>参照用!J46</f>
        <v/>
      </c>
      <c r="M118" s="228" t="str">
        <f>参照用!K46</f>
        <v/>
      </c>
      <c r="N118" s="228" t="str">
        <f>参照用!L46</f>
        <v/>
      </c>
      <c r="O118" s="228" t="str">
        <f>参照用!M46</f>
        <v/>
      </c>
      <c r="P118" s="229"/>
      <c r="Q118" s="230"/>
    </row>
    <row r="119" spans="1:17" ht="17.25" customHeight="1">
      <c r="A119" s="213"/>
      <c r="B119" s="214"/>
      <c r="C119" s="231" t="s">
        <v>57</v>
      </c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19"/>
      <c r="Q119" s="213"/>
    </row>
    <row r="120" spans="1:17" ht="17.25" customHeight="1">
      <c r="A120" s="213"/>
      <c r="B120" s="214"/>
      <c r="C120" s="231" t="s">
        <v>58</v>
      </c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19"/>
      <c r="Q120" s="213"/>
    </row>
    <row r="121" spans="1:17" ht="17.25" customHeight="1">
      <c r="B121" s="235"/>
      <c r="K121" s="237" t="s">
        <v>10</v>
      </c>
      <c r="L121" s="237">
        <f>SUM(D119:O119)+ROUNDDOWN(SUM(D120:O120)/60,0)</f>
        <v>0</v>
      </c>
      <c r="M121" s="237" t="s">
        <v>57</v>
      </c>
      <c r="N121" s="266">
        <f>SUM(D120:O120)-ROUNDDOWN(SUM(D120:O120)/60,0)*60</f>
        <v>0</v>
      </c>
      <c r="O121" s="239" t="s">
        <v>58</v>
      </c>
      <c r="P121" s="240"/>
      <c r="Q121" s="234"/>
    </row>
    <row r="122" spans="1:17" ht="17.25" customHeight="1">
      <c r="B122" s="241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3"/>
      <c r="O122" s="223"/>
      <c r="P122" s="244"/>
      <c r="Q122" s="234"/>
    </row>
    <row r="123" spans="1:17" ht="17.25" customHeight="1">
      <c r="A123" s="207"/>
      <c r="B123" s="208">
        <v>3</v>
      </c>
      <c r="C123" s="282" t="s">
        <v>71</v>
      </c>
      <c r="D123" s="282"/>
      <c r="E123" s="282"/>
      <c r="F123" s="282"/>
      <c r="G123" s="282"/>
      <c r="H123" s="282"/>
      <c r="I123" s="282"/>
      <c r="J123" s="282"/>
      <c r="K123" s="282"/>
      <c r="L123" s="226"/>
      <c r="M123" s="226"/>
      <c r="N123" s="226"/>
      <c r="O123" s="226"/>
      <c r="P123" s="210"/>
      <c r="Q123" s="207"/>
    </row>
    <row r="124" spans="1:17" ht="17.25" customHeight="1">
      <c r="A124" s="207"/>
      <c r="B124" s="212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10"/>
      <c r="Q124" s="211"/>
    </row>
    <row r="125" spans="1:17" ht="17.25" customHeight="1">
      <c r="A125" s="207"/>
      <c r="B125" s="212"/>
      <c r="C125" s="209" t="s">
        <v>76</v>
      </c>
      <c r="D125" s="209"/>
      <c r="E125" s="209"/>
      <c r="F125" s="245"/>
      <c r="G125" s="209"/>
      <c r="H125" s="209"/>
      <c r="I125" s="209"/>
      <c r="J125" s="209"/>
      <c r="K125" s="209"/>
      <c r="L125" s="209"/>
      <c r="M125" s="209"/>
      <c r="N125" s="209"/>
      <c r="O125" s="209"/>
      <c r="P125" s="210"/>
      <c r="Q125" s="211"/>
    </row>
    <row r="126" spans="1:17" ht="17.25" customHeight="1">
      <c r="A126" s="246"/>
      <c r="B126" s="212"/>
      <c r="C126" s="247"/>
      <c r="D126" s="228" t="str">
        <f>参照用!B46</f>
        <v/>
      </c>
      <c r="E126" s="228" t="str">
        <f>参照用!C46</f>
        <v/>
      </c>
      <c r="F126" s="228" t="str">
        <f>参照用!D46</f>
        <v/>
      </c>
      <c r="G126" s="228" t="str">
        <f>参照用!E46</f>
        <v/>
      </c>
      <c r="H126" s="228" t="str">
        <f>参照用!F46</f>
        <v/>
      </c>
      <c r="I126" s="228" t="str">
        <f>参照用!G46</f>
        <v/>
      </c>
      <c r="J126" s="228" t="str">
        <f>参照用!H46</f>
        <v/>
      </c>
      <c r="K126" s="228" t="str">
        <f>参照用!I46</f>
        <v/>
      </c>
      <c r="L126" s="228" t="str">
        <f>参照用!J46</f>
        <v/>
      </c>
      <c r="M126" s="228" t="str">
        <f>参照用!K46</f>
        <v/>
      </c>
      <c r="N126" s="228" t="str">
        <f>参照用!L46</f>
        <v/>
      </c>
      <c r="O126" s="228" t="str">
        <f>参照用!M46</f>
        <v/>
      </c>
      <c r="P126" s="249"/>
      <c r="Q126" s="250"/>
    </row>
    <row r="127" spans="1:17" ht="17.25" customHeight="1">
      <c r="A127" s="213"/>
      <c r="B127" s="214"/>
      <c r="C127" s="231" t="str">
        <f>IF(F125="時給","時給",IF(F125="固定給","基本給",""))</f>
        <v/>
      </c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19"/>
      <c r="Q127" s="220"/>
    </row>
    <row r="128" spans="1:17" ht="17.25" customHeight="1">
      <c r="A128" s="213"/>
      <c r="B128" s="214"/>
      <c r="C128" s="231" t="str">
        <f>IF(F125="時給","",IF(F125="固定給","看護師資格手当",""))</f>
        <v/>
      </c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19"/>
      <c r="Q128" s="220"/>
    </row>
    <row r="129" spans="1:17" ht="17.25" customHeight="1">
      <c r="A129" s="221"/>
      <c r="B129" s="222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4"/>
      <c r="Q129" s="225"/>
    </row>
    <row r="130" spans="1:17" ht="17.25" customHeight="1">
      <c r="A130" s="207"/>
      <c r="B130" s="208">
        <v>4</v>
      </c>
      <c r="C130" s="226" t="s">
        <v>109</v>
      </c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10"/>
      <c r="Q130" s="211"/>
    </row>
    <row r="131" spans="1:17" ht="17.25" customHeight="1">
      <c r="A131" s="207"/>
      <c r="B131" s="212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10"/>
      <c r="Q131" s="211"/>
    </row>
    <row r="132" spans="1:17" ht="17.25" customHeight="1">
      <c r="A132" s="227"/>
      <c r="B132" s="214"/>
      <c r="C132" s="217"/>
      <c r="D132" s="228" t="str">
        <f>参照用!B46</f>
        <v/>
      </c>
      <c r="E132" s="228" t="str">
        <f>参照用!C46</f>
        <v/>
      </c>
      <c r="F132" s="228" t="str">
        <f>参照用!D46</f>
        <v/>
      </c>
      <c r="G132" s="228" t="str">
        <f>参照用!E46</f>
        <v/>
      </c>
      <c r="H132" s="228" t="str">
        <f>参照用!F46</f>
        <v/>
      </c>
      <c r="I132" s="228" t="str">
        <f>参照用!G46</f>
        <v/>
      </c>
      <c r="J132" s="228" t="str">
        <f>参照用!H46</f>
        <v/>
      </c>
      <c r="K132" s="228" t="str">
        <f>参照用!I46</f>
        <v/>
      </c>
      <c r="L132" s="228" t="str">
        <f>参照用!J46</f>
        <v/>
      </c>
      <c r="M132" s="228" t="str">
        <f>参照用!K46</f>
        <v/>
      </c>
      <c r="N132" s="228" t="str">
        <f>参照用!L46</f>
        <v/>
      </c>
      <c r="O132" s="228" t="str">
        <f>参照用!M46</f>
        <v/>
      </c>
      <c r="P132" s="229"/>
      <c r="Q132" s="230"/>
    </row>
    <row r="133" spans="1:17" ht="17.25" customHeight="1">
      <c r="A133" s="213"/>
      <c r="B133" s="253"/>
      <c r="C133" s="254" t="s">
        <v>64</v>
      </c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6"/>
      <c r="Q133" s="213"/>
    </row>
    <row r="134" spans="1:17" ht="17.25" customHeight="1">
      <c r="A134" s="213"/>
      <c r="B134" s="257"/>
      <c r="C134" s="231" t="s">
        <v>65</v>
      </c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19"/>
      <c r="Q134" s="220"/>
    </row>
    <row r="135" spans="1:17" ht="17.25" customHeight="1" thickBot="1">
      <c r="B135" s="259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1"/>
    </row>
    <row r="136" spans="1:17" ht="17.25" customHeight="1">
      <c r="A136" s="262"/>
      <c r="B136" s="263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5"/>
    </row>
  </sheetData>
  <mergeCells count="25">
    <mergeCell ref="B111:C111"/>
    <mergeCell ref="D111:F111"/>
    <mergeCell ref="G111:H111"/>
    <mergeCell ref="C112:G112"/>
    <mergeCell ref="C123:K123"/>
    <mergeCell ref="B84:C84"/>
    <mergeCell ref="D84:F84"/>
    <mergeCell ref="G84:H84"/>
    <mergeCell ref="C85:G85"/>
    <mergeCell ref="C96:K96"/>
    <mergeCell ref="B57:C57"/>
    <mergeCell ref="D57:F57"/>
    <mergeCell ref="G57:H57"/>
    <mergeCell ref="C58:G58"/>
    <mergeCell ref="C69:K69"/>
    <mergeCell ref="B30:C30"/>
    <mergeCell ref="D30:F30"/>
    <mergeCell ref="G30:H30"/>
    <mergeCell ref="C31:G31"/>
    <mergeCell ref="C42:K42"/>
    <mergeCell ref="C4:G4"/>
    <mergeCell ref="C15:K15"/>
    <mergeCell ref="B3:C3"/>
    <mergeCell ref="D3:F3"/>
    <mergeCell ref="G3:H3"/>
  </mergeCells>
  <phoneticPr fontId="1"/>
  <conditionalFormatting sqref="C20">
    <cfRule type="expression" dxfId="30" priority="77">
      <formula>$F$17="時給"</formula>
    </cfRule>
  </conditionalFormatting>
  <conditionalFormatting sqref="C47">
    <cfRule type="expression" dxfId="29" priority="30">
      <formula>$F$44="時給"</formula>
    </cfRule>
  </conditionalFormatting>
  <conditionalFormatting sqref="C74">
    <cfRule type="expression" dxfId="28" priority="20">
      <formula>$F$71="時給"</formula>
    </cfRule>
  </conditionalFormatting>
  <conditionalFormatting sqref="C101">
    <cfRule type="expression" dxfId="27" priority="13">
      <formula>$F$98="時給"</formula>
    </cfRule>
  </conditionalFormatting>
  <conditionalFormatting sqref="C128">
    <cfRule type="expression" dxfId="26" priority="6">
      <formula>$F$125="時給"</formula>
    </cfRule>
  </conditionalFormatting>
  <conditionalFormatting sqref="D20">
    <cfRule type="expression" dxfId="25" priority="53">
      <formula>AND($D$10&lt;&gt;"",$F$17&lt;&gt;"")</formula>
    </cfRule>
  </conditionalFormatting>
  <conditionalFormatting sqref="D11:O12">
    <cfRule type="expression" dxfId="24" priority="41">
      <formula>D$10&lt;&gt;""</formula>
    </cfRule>
  </conditionalFormatting>
  <conditionalFormatting sqref="D19:O19">
    <cfRule type="expression" dxfId="23" priority="86">
      <formula>D$18&lt;&gt;""</formula>
    </cfRule>
  </conditionalFormatting>
  <conditionalFormatting sqref="D20:O20">
    <cfRule type="expression" dxfId="22" priority="52">
      <formula>$F$17="時給"</formula>
    </cfRule>
  </conditionalFormatting>
  <conditionalFormatting sqref="D25:O26">
    <cfRule type="expression" dxfId="21" priority="147">
      <formula>D$24&lt;&gt;""</formula>
    </cfRule>
  </conditionalFormatting>
  <conditionalFormatting sqref="D38:O39">
    <cfRule type="expression" dxfId="20" priority="24">
      <formula>D$37&lt;&gt;""</formula>
    </cfRule>
  </conditionalFormatting>
  <conditionalFormatting sqref="D46:O46">
    <cfRule type="expression" dxfId="19" priority="31">
      <formula>D$45&lt;&gt;""</formula>
    </cfRule>
  </conditionalFormatting>
  <conditionalFormatting sqref="D47:O47">
    <cfRule type="expression" dxfId="18" priority="26">
      <formula>$F$44="時給"</formula>
    </cfRule>
    <cfRule type="expression" dxfId="17" priority="27">
      <formula>AND(D$45&lt;&gt;"",$F$44&lt;&gt;"")</formula>
    </cfRule>
  </conditionalFormatting>
  <conditionalFormatting sqref="D52:O53">
    <cfRule type="expression" dxfId="16" priority="32">
      <formula>D$51&lt;&gt;""</formula>
    </cfRule>
  </conditionalFormatting>
  <conditionalFormatting sqref="D65:O66">
    <cfRule type="expression" dxfId="15" priority="17">
      <formula>D$64&lt;&gt;""</formula>
    </cfRule>
  </conditionalFormatting>
  <conditionalFormatting sqref="D73:O73">
    <cfRule type="expression" dxfId="14" priority="21">
      <formula>D$72&lt;&gt;""</formula>
    </cfRule>
  </conditionalFormatting>
  <conditionalFormatting sqref="D74:O74">
    <cfRule type="expression" dxfId="13" priority="19">
      <formula>AND(D$72&lt;&gt;"",$F$71&lt;&gt;"")</formula>
    </cfRule>
    <cfRule type="expression" dxfId="12" priority="18">
      <formula>$F$71="時給"</formula>
    </cfRule>
  </conditionalFormatting>
  <conditionalFormatting sqref="D79:O80">
    <cfRule type="expression" dxfId="11" priority="22">
      <formula>D$78&lt;&gt;""</formula>
    </cfRule>
  </conditionalFormatting>
  <conditionalFormatting sqref="D92:O93">
    <cfRule type="expression" dxfId="10" priority="10">
      <formula>D$91&lt;&gt;""</formula>
    </cfRule>
  </conditionalFormatting>
  <conditionalFormatting sqref="D100:O100">
    <cfRule type="expression" dxfId="9" priority="14">
      <formula>D$99&lt;&gt;""</formula>
    </cfRule>
  </conditionalFormatting>
  <conditionalFormatting sqref="D101:O101">
    <cfRule type="expression" dxfId="8" priority="11">
      <formula>$F$98="時給"</formula>
    </cfRule>
    <cfRule type="expression" dxfId="7" priority="12">
      <formula>AND(D$99&lt;&gt;"",$F$98&lt;&gt;"")</formula>
    </cfRule>
  </conditionalFormatting>
  <conditionalFormatting sqref="D106:O107">
    <cfRule type="expression" dxfId="6" priority="15">
      <formula>D$105&lt;&gt;""</formula>
    </cfRule>
  </conditionalFormatting>
  <conditionalFormatting sqref="D119:O120">
    <cfRule type="expression" dxfId="5" priority="3">
      <formula>D$118&lt;&gt;""</formula>
    </cfRule>
  </conditionalFormatting>
  <conditionalFormatting sqref="D127:O127">
    <cfRule type="expression" dxfId="4" priority="7">
      <formula>D$126&lt;&gt;""</formula>
    </cfRule>
  </conditionalFormatting>
  <conditionalFormatting sqref="D128:O128">
    <cfRule type="expression" dxfId="3" priority="4">
      <formula>$F$71="時給"</formula>
    </cfRule>
    <cfRule type="expression" dxfId="2" priority="5">
      <formula>AND(D$126&lt;&gt;"",$F$125&lt;&gt;"")</formula>
    </cfRule>
  </conditionalFormatting>
  <conditionalFormatting sqref="D133:O134">
    <cfRule type="expression" dxfId="1" priority="8">
      <formula>D$132&lt;&gt;""</formula>
    </cfRule>
  </conditionalFormatting>
  <conditionalFormatting sqref="E20:O20">
    <cfRule type="expression" dxfId="0" priority="55">
      <formula>AND(E$10&lt;&gt;"",$F$17&lt;&gt;"")</formula>
    </cfRule>
  </conditionalFormatting>
  <dataValidations count="1">
    <dataValidation type="whole" allowBlank="1" showInputMessage="1" showErrorMessage="1" sqref="F6 L6 N3 J3 N30 J30 F33 L33 N57 J57 F60 L60 N84 J84 F87 L87 N111 J111 F114 L114" xr:uid="{00000000-0002-0000-0200-000000000000}">
      <formula1>1</formula1>
      <formula2>31</formula2>
    </dataValidation>
  </dataValidations>
  <pageMargins left="0.7" right="0.7" top="0.75" bottom="0.75" header="0.3" footer="0.3"/>
  <pageSetup paperSize="9" scale="76" orientation="portrait" r:id="rId1"/>
  <rowBreaks count="4" manualBreakCount="4">
    <brk id="28" max="16" man="1"/>
    <brk id="55" max="16" man="1"/>
    <brk id="82" max="16" man="1"/>
    <brk id="109" max="16" man="1"/>
  </rowBreaks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A0030099-3DF7-4E6E-8A60-312F9F018816}">
            <xm:f>入力シート１!$E$11&lt;2</xm:f>
            <x14:dxf>
              <fill>
                <patternFill>
                  <bgColor theme="0"/>
                </patternFill>
              </fill>
            </x14:dxf>
          </x14:cfRule>
          <xm:sqref>A29:Q32 A33:B33 D33:H33 J33:Q33 A34:Q55</xm:sqref>
        </x14:conditionalFormatting>
        <x14:conditionalFormatting xmlns:xm="http://schemas.microsoft.com/office/excel/2006/main">
          <x14:cfRule type="expression" priority="16" id="{3A60E71A-31CB-4602-84BB-DFBDCF6A7B7D}">
            <xm:f>入力シート１!$E$11&lt;3</xm:f>
            <x14:dxf>
              <fill>
                <patternFill>
                  <bgColor theme="0"/>
                </patternFill>
              </fill>
            </x14:dxf>
          </x14:cfRule>
          <xm:sqref>A56:Q59 A60:B60 D60:H60 J60:Q60 A61:Q82</xm:sqref>
        </x14:conditionalFormatting>
        <x14:conditionalFormatting xmlns:xm="http://schemas.microsoft.com/office/excel/2006/main">
          <x14:cfRule type="expression" priority="9" id="{415DF605-63BC-475F-AAAB-FE7F815EED11}">
            <xm:f>入力シート１!$E$11&lt;4</xm:f>
            <x14:dxf>
              <fill>
                <patternFill>
                  <bgColor theme="0"/>
                </patternFill>
              </fill>
            </x14:dxf>
          </x14:cfRule>
          <xm:sqref>A83:Q86 A87:B87 D87:H87 J87:Q87 A88:Q109</xm:sqref>
        </x14:conditionalFormatting>
        <x14:conditionalFormatting xmlns:xm="http://schemas.microsoft.com/office/excel/2006/main">
          <x14:cfRule type="expression" priority="2" id="{11166633-B711-4714-9C29-A23154DC52AC}">
            <xm:f>入力シート１!$E$11&lt;5</xm:f>
            <x14:dxf>
              <fill>
                <patternFill>
                  <bgColor theme="0"/>
                </patternFill>
              </fill>
            </x14:dxf>
          </x14:cfRule>
          <xm:sqref>A110:Q113 A114:B114 D114:H114 J114:Q114 A115:Q136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参照用!$T$2:$T$4</xm:f>
          </x14:formula1>
          <xm:sqref>F17 F71 F98 F125 F44</xm:sqref>
        </x14:dataValidation>
        <x14:dataValidation type="list" allowBlank="1" showInputMessage="1" showErrorMessage="1" xr:uid="{00000000-0002-0000-0200-000002000000}">
          <x14:formula1>
            <xm:f>参照用!$V$2:$V$3</xm:f>
          </x14:formula1>
          <xm:sqref>I3 I57 I84 I111 I30</xm:sqref>
        </x14:dataValidation>
        <x14:dataValidation type="list" allowBlank="1" showInputMessage="1" showErrorMessage="1" xr:uid="{00000000-0002-0000-0200-000003000000}">
          <x14:formula1>
            <xm:f>参照用!$Q$5:$Q$16</xm:f>
          </x14:formula1>
          <xm:sqref>D6 D60 D87 D114 J60 J87 J114 L57 L84 L111 D33 J6 J33 L30 L3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20"/>
  <sheetViews>
    <sheetView workbookViewId="0">
      <selection activeCell="O204" sqref="O204"/>
    </sheetView>
  </sheetViews>
  <sheetFormatPr defaultColWidth="9.26953125" defaultRowHeight="13"/>
  <cols>
    <col min="1" max="1" width="2.6328125" style="83" customWidth="1"/>
    <col min="2" max="2" width="17.453125" style="46" customWidth="1"/>
    <col min="3" max="3" width="10.6328125" style="46" customWidth="1"/>
    <col min="4" max="7" width="9.1796875" style="46" customWidth="1"/>
    <col min="8" max="9" width="9.26953125" style="46" customWidth="1"/>
    <col min="10" max="11" width="9.1796875" style="46" customWidth="1"/>
    <col min="12" max="12" width="9.1796875" style="43" customWidth="1"/>
    <col min="13" max="14" width="9.1796875" style="46" customWidth="1"/>
    <col min="15" max="15" width="3.26953125" style="46" customWidth="1"/>
    <col min="16" max="24" width="9.26953125" style="46"/>
    <col min="25" max="27" width="9.26953125" style="40"/>
    <col min="28" max="30" width="9.26953125" style="83"/>
    <col min="31" max="31" width="9.26953125" style="83" customWidth="1"/>
    <col min="32" max="16384" width="9.26953125" style="83"/>
  </cols>
  <sheetData>
    <row r="1" spans="1:27" ht="14">
      <c r="B1" s="96" t="s">
        <v>90</v>
      </c>
      <c r="C1" s="48"/>
      <c r="D1" s="48"/>
      <c r="E1" s="48"/>
      <c r="F1" s="48"/>
      <c r="G1" s="48"/>
      <c r="H1" s="48"/>
      <c r="I1" s="48"/>
      <c r="J1" s="48"/>
      <c r="K1" s="44"/>
      <c r="L1" s="48"/>
      <c r="M1" s="48"/>
      <c r="N1" s="48"/>
      <c r="O1" s="48"/>
      <c r="P1" s="47"/>
      <c r="Q1" s="47"/>
      <c r="R1" s="47"/>
      <c r="S1" s="47"/>
      <c r="T1" s="47"/>
      <c r="U1" s="47"/>
      <c r="V1" s="47"/>
      <c r="W1" s="47"/>
      <c r="X1" s="48"/>
      <c r="Y1" s="50"/>
      <c r="Z1" s="51"/>
      <c r="AA1" s="83"/>
    </row>
    <row r="2" spans="1:27" ht="14">
      <c r="A2" s="110"/>
      <c r="B2" s="111" t="s">
        <v>95</v>
      </c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4"/>
      <c r="P2" s="47"/>
      <c r="Q2" s="47"/>
      <c r="R2" s="47"/>
      <c r="S2" s="47"/>
      <c r="T2" s="47"/>
      <c r="U2" s="47"/>
      <c r="V2" s="47"/>
      <c r="W2" s="47"/>
      <c r="X2" s="48"/>
      <c r="Y2" s="50"/>
      <c r="Z2" s="51"/>
      <c r="AA2" s="83"/>
    </row>
    <row r="3" spans="1:27" ht="14">
      <c r="A3" s="115"/>
      <c r="B3" s="116"/>
      <c r="C3" s="61">
        <f>入力シート２!D10</f>
        <v>10</v>
      </c>
      <c r="D3" s="61">
        <f>入力シート２!E10</f>
        <v>11</v>
      </c>
      <c r="E3" s="61">
        <f>入力シート２!F10</f>
        <v>12</v>
      </c>
      <c r="F3" s="61">
        <f>入力シート２!G10</f>
        <v>1</v>
      </c>
      <c r="G3" s="61">
        <f>入力シート２!H10</f>
        <v>2</v>
      </c>
      <c r="H3" s="61" t="str">
        <f>入力シート２!I10</f>
        <v/>
      </c>
      <c r="I3" s="61" t="str">
        <f>入力シート２!J10</f>
        <v/>
      </c>
      <c r="J3" s="61" t="str">
        <f>入力シート２!K10</f>
        <v/>
      </c>
      <c r="K3" s="61" t="str">
        <f>入力シート２!L10</f>
        <v/>
      </c>
      <c r="L3" s="61" t="str">
        <f>入力シート２!M10</f>
        <v/>
      </c>
      <c r="M3" s="61" t="str">
        <f>入力シート２!N10</f>
        <v/>
      </c>
      <c r="N3" s="61" t="str">
        <f>入力シート２!O10</f>
        <v/>
      </c>
      <c r="O3" s="117"/>
      <c r="P3" s="47"/>
      <c r="Q3" s="47"/>
      <c r="R3" s="47"/>
      <c r="S3" s="47"/>
      <c r="T3" s="47"/>
      <c r="U3" s="47"/>
      <c r="V3" s="47"/>
      <c r="W3" s="47"/>
      <c r="X3" s="47"/>
      <c r="Y3" s="48"/>
      <c r="Z3" s="50"/>
    </row>
    <row r="4" spans="1:27" ht="14">
      <c r="A4" s="115"/>
      <c r="B4" s="62" t="s">
        <v>75</v>
      </c>
      <c r="C4" s="53">
        <f>入力シート２!D19</f>
        <v>130000</v>
      </c>
      <c r="D4" s="53">
        <f>入力シート２!E19</f>
        <v>210000</v>
      </c>
      <c r="E4" s="53">
        <f>入力シート２!F19</f>
        <v>210000</v>
      </c>
      <c r="F4" s="53">
        <f>入力シート２!G19</f>
        <v>210000</v>
      </c>
      <c r="G4" s="53">
        <f>入力シート２!H19</f>
        <v>210000</v>
      </c>
      <c r="H4" s="53">
        <f>入力シート２!I19</f>
        <v>0</v>
      </c>
      <c r="I4" s="53">
        <f>入力シート２!J19</f>
        <v>0</v>
      </c>
      <c r="J4" s="53">
        <f>入力シート２!K19</f>
        <v>0</v>
      </c>
      <c r="K4" s="53">
        <f>入力シート２!L19</f>
        <v>0</v>
      </c>
      <c r="L4" s="53">
        <f>入力シート２!M19</f>
        <v>0</v>
      </c>
      <c r="M4" s="53">
        <f>入力シート２!N19</f>
        <v>0</v>
      </c>
      <c r="N4" s="53">
        <f>入力シート２!O19</f>
        <v>0</v>
      </c>
      <c r="O4" s="117"/>
      <c r="P4" s="47"/>
      <c r="Q4" s="47"/>
      <c r="R4" s="47"/>
      <c r="S4" s="47"/>
      <c r="T4" s="47"/>
      <c r="U4" s="47"/>
      <c r="V4" s="47"/>
      <c r="W4" s="47"/>
      <c r="X4" s="47"/>
      <c r="Y4" s="48"/>
    </row>
    <row r="5" spans="1:27">
      <c r="A5" s="115"/>
      <c r="B5" s="53" t="s">
        <v>49</v>
      </c>
      <c r="C5" s="53">
        <f>入力シート２!D20</f>
        <v>10000</v>
      </c>
      <c r="D5" s="53">
        <f>入力シート２!E20</f>
        <v>10000</v>
      </c>
      <c r="E5" s="53">
        <f>入力シート２!F20</f>
        <v>10000</v>
      </c>
      <c r="F5" s="53">
        <f>入力シート２!G20</f>
        <v>10000</v>
      </c>
      <c r="G5" s="53">
        <f>入力シート２!H20</f>
        <v>10000</v>
      </c>
      <c r="H5" s="53">
        <f>入力シート２!I20</f>
        <v>0</v>
      </c>
      <c r="I5" s="53">
        <f>入力シート２!J20</f>
        <v>0</v>
      </c>
      <c r="J5" s="53">
        <f>入力シート２!K20</f>
        <v>0</v>
      </c>
      <c r="K5" s="53">
        <f>入力シート２!L20</f>
        <v>0</v>
      </c>
      <c r="L5" s="53">
        <f>入力シート２!M20</f>
        <v>0</v>
      </c>
      <c r="M5" s="53">
        <f>入力シート２!N20</f>
        <v>0</v>
      </c>
      <c r="N5" s="53">
        <f>入力シート２!O20</f>
        <v>0</v>
      </c>
      <c r="O5" s="117"/>
      <c r="P5" s="47"/>
      <c r="Q5" s="47"/>
      <c r="R5" s="47"/>
      <c r="S5" s="47"/>
      <c r="T5" s="47"/>
      <c r="U5" s="47"/>
      <c r="V5" s="47"/>
      <c r="W5" s="47"/>
      <c r="X5" s="47"/>
      <c r="Y5" s="42"/>
    </row>
    <row r="6" spans="1:27">
      <c r="A6" s="115"/>
      <c r="B6" s="52" t="s">
        <v>10</v>
      </c>
      <c r="C6" s="52">
        <f>C4+C5</f>
        <v>140000</v>
      </c>
      <c r="D6" s="52">
        <f t="shared" ref="D6:N6" si="0">D4+D5</f>
        <v>220000</v>
      </c>
      <c r="E6" s="52">
        <f t="shared" si="0"/>
        <v>220000</v>
      </c>
      <c r="F6" s="52">
        <f t="shared" si="0"/>
        <v>220000</v>
      </c>
      <c r="G6" s="52">
        <f t="shared" si="0"/>
        <v>220000</v>
      </c>
      <c r="H6" s="52">
        <f t="shared" si="0"/>
        <v>0</v>
      </c>
      <c r="I6" s="52">
        <f t="shared" si="0"/>
        <v>0</v>
      </c>
      <c r="J6" s="52">
        <f t="shared" si="0"/>
        <v>0</v>
      </c>
      <c r="K6" s="52">
        <f t="shared" si="0"/>
        <v>0</v>
      </c>
      <c r="L6" s="52">
        <f t="shared" si="0"/>
        <v>0</v>
      </c>
      <c r="M6" s="52">
        <f t="shared" si="0"/>
        <v>0</v>
      </c>
      <c r="N6" s="52">
        <f t="shared" si="0"/>
        <v>0</v>
      </c>
      <c r="O6" s="117"/>
      <c r="P6" s="47"/>
      <c r="Q6" s="41"/>
      <c r="R6" s="41"/>
      <c r="S6" s="41"/>
      <c r="T6" s="41"/>
      <c r="U6" s="41"/>
      <c r="V6" s="41"/>
      <c r="W6" s="41"/>
      <c r="X6" s="41"/>
      <c r="Y6" s="50"/>
    </row>
    <row r="7" spans="1:27">
      <c r="A7" s="115"/>
      <c r="B7" s="53" t="s">
        <v>68</v>
      </c>
      <c r="C7" s="53">
        <f>入力シート２!D25</f>
        <v>7.5</v>
      </c>
      <c r="D7" s="53">
        <f>入力シート２!E25</f>
        <v>7.5</v>
      </c>
      <c r="E7" s="53">
        <f>入力シート２!F25</f>
        <v>7.5</v>
      </c>
      <c r="F7" s="53">
        <f>入力シート２!G25</f>
        <v>7.5</v>
      </c>
      <c r="G7" s="53">
        <f>入力シート２!H25</f>
        <v>7.5</v>
      </c>
      <c r="H7" s="53">
        <f>入力シート２!I25</f>
        <v>0</v>
      </c>
      <c r="I7" s="53">
        <f>入力シート２!J25</f>
        <v>0</v>
      </c>
      <c r="J7" s="53">
        <f>入力シート２!K25</f>
        <v>0</v>
      </c>
      <c r="K7" s="53">
        <f>入力シート２!L25</f>
        <v>0</v>
      </c>
      <c r="L7" s="53">
        <f>入力シート２!M25</f>
        <v>0</v>
      </c>
      <c r="M7" s="53">
        <f>入力シート２!N25</f>
        <v>0</v>
      </c>
      <c r="N7" s="53">
        <f>入力シート２!O25</f>
        <v>0</v>
      </c>
      <c r="O7" s="117"/>
      <c r="P7" s="47"/>
      <c r="Q7" s="49"/>
      <c r="R7" s="49"/>
      <c r="S7" s="49"/>
      <c r="T7" s="49"/>
      <c r="U7" s="49"/>
      <c r="V7" s="49"/>
      <c r="W7" s="49"/>
      <c r="X7" s="49"/>
      <c r="Y7" s="50"/>
    </row>
    <row r="8" spans="1:27">
      <c r="A8" s="115"/>
      <c r="B8" s="53" t="s">
        <v>69</v>
      </c>
      <c r="C8" s="53">
        <f>入力シート２!D26</f>
        <v>12</v>
      </c>
      <c r="D8" s="53">
        <f>入力シート２!E26</f>
        <v>21</v>
      </c>
      <c r="E8" s="53">
        <f>入力シート２!F26</f>
        <v>21</v>
      </c>
      <c r="F8" s="53">
        <f>入力シート２!G26</f>
        <v>21</v>
      </c>
      <c r="G8" s="53">
        <f>入力シート２!H26</f>
        <v>21</v>
      </c>
      <c r="H8" s="53">
        <f>入力シート２!I26</f>
        <v>0</v>
      </c>
      <c r="I8" s="53">
        <f>入力シート２!J26</f>
        <v>0</v>
      </c>
      <c r="J8" s="53">
        <f>入力シート２!K26</f>
        <v>0</v>
      </c>
      <c r="K8" s="53">
        <f>入力シート２!L26</f>
        <v>0</v>
      </c>
      <c r="L8" s="53">
        <f>入力シート２!M26</f>
        <v>0</v>
      </c>
      <c r="M8" s="53">
        <f>入力シート２!N26</f>
        <v>0</v>
      </c>
      <c r="N8" s="53">
        <f>入力シート２!O26</f>
        <v>0</v>
      </c>
      <c r="O8" s="117"/>
      <c r="P8" s="49"/>
      <c r="Q8" s="49"/>
      <c r="R8" s="49"/>
      <c r="S8" s="49"/>
      <c r="T8" s="49"/>
      <c r="U8" s="49"/>
      <c r="V8" s="49"/>
      <c r="W8" s="49"/>
      <c r="X8" s="49"/>
    </row>
    <row r="9" spans="1:27" ht="13.5" thickBot="1">
      <c r="A9" s="115"/>
      <c r="B9" s="63" t="s">
        <v>10</v>
      </c>
      <c r="C9" s="63">
        <f>C7*C8</f>
        <v>90</v>
      </c>
      <c r="D9" s="63">
        <f t="shared" ref="D9:N9" si="1">D7*D8</f>
        <v>157.5</v>
      </c>
      <c r="E9" s="63">
        <f t="shared" si="1"/>
        <v>157.5</v>
      </c>
      <c r="F9" s="63">
        <f t="shared" si="1"/>
        <v>157.5</v>
      </c>
      <c r="G9" s="63">
        <f t="shared" si="1"/>
        <v>157.5</v>
      </c>
      <c r="H9" s="63">
        <f t="shared" si="1"/>
        <v>0</v>
      </c>
      <c r="I9" s="63">
        <f t="shared" si="1"/>
        <v>0</v>
      </c>
      <c r="J9" s="63">
        <f t="shared" si="1"/>
        <v>0</v>
      </c>
      <c r="K9" s="63">
        <f t="shared" si="1"/>
        <v>0</v>
      </c>
      <c r="L9" s="63">
        <f t="shared" si="1"/>
        <v>0</v>
      </c>
      <c r="M9" s="63">
        <f t="shared" si="1"/>
        <v>0</v>
      </c>
      <c r="N9" s="63">
        <f t="shared" si="1"/>
        <v>0</v>
      </c>
      <c r="O9" s="117"/>
    </row>
    <row r="10" spans="1:27" ht="13.5" thickBot="1">
      <c r="A10" s="115"/>
      <c r="B10" s="98" t="s">
        <v>70</v>
      </c>
      <c r="C10" s="99">
        <f>IFERROR(IF(入力シート２!$F$17="時給",入力シート２!D19,ROUNDDOWN(C6/C9,0)),"")</f>
        <v>1555</v>
      </c>
      <c r="D10" s="99">
        <f>IFERROR(IF(入力シート２!$F$17="時給",入力シート２!E19,ROUNDDOWN(D6/D9,0)),"")</f>
        <v>1396</v>
      </c>
      <c r="E10" s="99">
        <f>IFERROR(IF(入力シート２!$F$17="時給",入力シート２!F19,ROUNDDOWN(E6/E9,0)),"")</f>
        <v>1396</v>
      </c>
      <c r="F10" s="99">
        <f>IFERROR(IF(入力シート２!$F$17="時給",入力シート２!G19,ROUNDDOWN(F6/F9,0)),"")</f>
        <v>1396</v>
      </c>
      <c r="G10" s="99">
        <f>IFERROR(IF(入力シート２!$F$17="時給",入力シート２!H19,ROUNDDOWN(G6/G9,0)),"")</f>
        <v>1396</v>
      </c>
      <c r="H10" s="99" t="str">
        <f>IFERROR(IF(入力シート２!$F$17="時給",入力シート２!I19,ROUNDDOWN(H6/H9,0)),"")</f>
        <v/>
      </c>
      <c r="I10" s="99" t="str">
        <f>IFERROR(IF(入力シート２!$F$17="時給",入力シート２!J19,ROUNDDOWN(I6/I9,0)),"")</f>
        <v/>
      </c>
      <c r="J10" s="99" t="str">
        <f>IFERROR(IF(入力シート２!$F$17="時給",入力シート２!K19,ROUNDDOWN(J6/J9,0)),"")</f>
        <v/>
      </c>
      <c r="K10" s="99" t="str">
        <f>IFERROR(IF(入力シート２!$F$17="時給",入力シート２!L19,ROUNDDOWN(K6/K9,0)),"")</f>
        <v/>
      </c>
      <c r="L10" s="99" t="str">
        <f>IFERROR(IF(入力シート２!$F$17="時給",入力シート２!M19,ROUNDDOWN(L6/L9,0)),"")</f>
        <v/>
      </c>
      <c r="M10" s="99" t="str">
        <f>IFERROR(IF(入力シート２!$F$17="時給",入力シート２!N19,ROUNDDOWN(M6/M9,0)),"")</f>
        <v/>
      </c>
      <c r="N10" s="100" t="str">
        <f>IFERROR(IF(入力シート２!$F$17="時給",入力シート２!O19,ROUNDDOWN(N6/N9,0)),"")</f>
        <v/>
      </c>
      <c r="O10" s="117"/>
    </row>
    <row r="11" spans="1:27" ht="13.5" thickBot="1">
      <c r="A11" s="115"/>
      <c r="B11" s="98" t="s">
        <v>91</v>
      </c>
      <c r="C11" s="99">
        <f>入力シート２!D11*60+入力シート２!D12</f>
        <v>1800</v>
      </c>
      <c r="D11" s="99">
        <f>入力シート２!E11*60+入力シート２!E12</f>
        <v>1800</v>
      </c>
      <c r="E11" s="99">
        <f>入力シート２!F11*60+入力シート２!F12</f>
        <v>1800</v>
      </c>
      <c r="F11" s="99">
        <f>入力シート２!G11*60+入力シート２!G12</f>
        <v>1200</v>
      </c>
      <c r="G11" s="99">
        <f>入力シート２!H11*60+入力シート２!H12</f>
        <v>600</v>
      </c>
      <c r="H11" s="99">
        <f>入力シート２!I11*60+入力シート２!I12</f>
        <v>0</v>
      </c>
      <c r="I11" s="99">
        <f>入力シート２!J11*60+入力シート２!J12</f>
        <v>0</v>
      </c>
      <c r="J11" s="99">
        <f>入力シート２!K11*60+入力シート２!K12</f>
        <v>0</v>
      </c>
      <c r="K11" s="99">
        <f>入力シート２!L11*60+入力シート２!L12</f>
        <v>0</v>
      </c>
      <c r="L11" s="99">
        <f>入力シート２!M11*60+入力シート２!M12</f>
        <v>0</v>
      </c>
      <c r="M11" s="99">
        <f>入力シート２!N11*60+入力シート２!N12</f>
        <v>0</v>
      </c>
      <c r="N11" s="100">
        <f>入力シート２!O11*60+入力シート２!O12</f>
        <v>0</v>
      </c>
      <c r="O11" s="117"/>
    </row>
    <row r="12" spans="1:27">
      <c r="A12" s="115"/>
      <c r="B12" s="97" t="s">
        <v>10</v>
      </c>
      <c r="C12" s="97">
        <f>C10*C11/60</f>
        <v>46650</v>
      </c>
      <c r="D12" s="97">
        <f t="shared" ref="D12:N12" si="2">D10*D11/60</f>
        <v>41880</v>
      </c>
      <c r="E12" s="97">
        <f t="shared" si="2"/>
        <v>41880</v>
      </c>
      <c r="F12" s="97">
        <f t="shared" si="2"/>
        <v>27920</v>
      </c>
      <c r="G12" s="97">
        <f t="shared" si="2"/>
        <v>13960</v>
      </c>
      <c r="H12" s="97" t="e">
        <f t="shared" si="2"/>
        <v>#VALUE!</v>
      </c>
      <c r="I12" s="97" t="e">
        <f t="shared" si="2"/>
        <v>#VALUE!</v>
      </c>
      <c r="J12" s="97" t="e">
        <f t="shared" si="2"/>
        <v>#VALUE!</v>
      </c>
      <c r="K12" s="97" t="e">
        <f t="shared" si="2"/>
        <v>#VALUE!</v>
      </c>
      <c r="L12" s="97" t="e">
        <f t="shared" si="2"/>
        <v>#VALUE!</v>
      </c>
      <c r="M12" s="97" t="e">
        <f t="shared" si="2"/>
        <v>#VALUE!</v>
      </c>
      <c r="N12" s="97" t="e">
        <f t="shared" si="2"/>
        <v>#VALUE!</v>
      </c>
      <c r="O12" s="117"/>
    </row>
    <row r="13" spans="1:27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8"/>
      <c r="M13" s="116"/>
      <c r="N13" s="116"/>
      <c r="O13" s="117"/>
    </row>
    <row r="14" spans="1:27">
      <c r="A14" s="115"/>
      <c r="B14" s="116" t="s">
        <v>79</v>
      </c>
      <c r="C14" s="63">
        <f>入力シート２!D10</f>
        <v>10</v>
      </c>
      <c r="D14" s="63">
        <f>入力シート２!E10</f>
        <v>11</v>
      </c>
      <c r="E14" s="63">
        <f>入力シート２!F10</f>
        <v>12</v>
      </c>
      <c r="F14" s="63">
        <f>入力シート２!G10</f>
        <v>1</v>
      </c>
      <c r="G14" s="63">
        <f>入力シート２!H10</f>
        <v>2</v>
      </c>
      <c r="H14" s="63" t="str">
        <f>入力シート２!I10</f>
        <v/>
      </c>
      <c r="I14" s="63" t="str">
        <f>入力シート２!J10</f>
        <v/>
      </c>
      <c r="J14" s="63" t="str">
        <f>入力シート２!K10</f>
        <v/>
      </c>
      <c r="K14" s="63" t="str">
        <f>入力シート２!L10</f>
        <v/>
      </c>
      <c r="L14" s="63" t="str">
        <f>入力シート２!M10</f>
        <v/>
      </c>
      <c r="M14" s="63" t="str">
        <f>入力シート２!N10</f>
        <v/>
      </c>
      <c r="N14" s="63" t="str">
        <f>入力シート２!O10</f>
        <v/>
      </c>
      <c r="O14" s="117"/>
      <c r="X14" s="40"/>
      <c r="AA14" s="83"/>
    </row>
    <row r="15" spans="1:27">
      <c r="A15" s="115"/>
      <c r="B15" s="61" t="s">
        <v>74</v>
      </c>
      <c r="C15" s="61">
        <f>C4+C5</f>
        <v>140000</v>
      </c>
      <c r="D15" s="61">
        <f t="shared" ref="D15:N15" si="3">D4+D5</f>
        <v>220000</v>
      </c>
      <c r="E15" s="61">
        <f t="shared" si="3"/>
        <v>220000</v>
      </c>
      <c r="F15" s="61">
        <f t="shared" si="3"/>
        <v>220000</v>
      </c>
      <c r="G15" s="61">
        <f t="shared" si="3"/>
        <v>220000</v>
      </c>
      <c r="H15" s="61">
        <f t="shared" si="3"/>
        <v>0</v>
      </c>
      <c r="I15" s="61">
        <f t="shared" si="3"/>
        <v>0</v>
      </c>
      <c r="J15" s="61">
        <f t="shared" si="3"/>
        <v>0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117"/>
      <c r="X15" s="40"/>
      <c r="AA15" s="83"/>
    </row>
    <row r="16" spans="1:27">
      <c r="A16" s="115"/>
      <c r="B16" s="61" t="s">
        <v>82</v>
      </c>
      <c r="C16" s="61">
        <f>COUNTIF($C$6:$N$6,C15)</f>
        <v>1</v>
      </c>
      <c r="D16" s="61">
        <f t="shared" ref="D16:N16" si="4">COUNTIF($C$6:$N$6,D15)</f>
        <v>4</v>
      </c>
      <c r="E16" s="61">
        <f t="shared" si="4"/>
        <v>4</v>
      </c>
      <c r="F16" s="61">
        <f t="shared" si="4"/>
        <v>4</v>
      </c>
      <c r="G16" s="61">
        <f t="shared" si="4"/>
        <v>4</v>
      </c>
      <c r="H16" s="61">
        <f t="shared" si="4"/>
        <v>7</v>
      </c>
      <c r="I16" s="61">
        <f t="shared" si="4"/>
        <v>7</v>
      </c>
      <c r="J16" s="61">
        <f t="shared" si="4"/>
        <v>7</v>
      </c>
      <c r="K16" s="61">
        <f t="shared" si="4"/>
        <v>7</v>
      </c>
      <c r="L16" s="61">
        <f t="shared" si="4"/>
        <v>7</v>
      </c>
      <c r="M16" s="61">
        <f t="shared" si="4"/>
        <v>7</v>
      </c>
      <c r="N16" s="61">
        <f t="shared" si="4"/>
        <v>7</v>
      </c>
      <c r="O16" s="117"/>
      <c r="X16" s="40"/>
      <c r="AA16" s="83"/>
    </row>
    <row r="17" spans="1:27">
      <c r="A17" s="115"/>
      <c r="B17" s="61" t="s">
        <v>81</v>
      </c>
      <c r="C17" s="61">
        <f>C7*C8</f>
        <v>90</v>
      </c>
      <c r="D17" s="61">
        <f t="shared" ref="D17:N17" si="5">D7*D8</f>
        <v>157.5</v>
      </c>
      <c r="E17" s="61">
        <f t="shared" si="5"/>
        <v>157.5</v>
      </c>
      <c r="F17" s="61">
        <f t="shared" si="5"/>
        <v>157.5</v>
      </c>
      <c r="G17" s="61">
        <f t="shared" si="5"/>
        <v>157.5</v>
      </c>
      <c r="H17" s="61">
        <f t="shared" si="5"/>
        <v>0</v>
      </c>
      <c r="I17" s="61">
        <f t="shared" si="5"/>
        <v>0</v>
      </c>
      <c r="J17" s="61">
        <f t="shared" si="5"/>
        <v>0</v>
      </c>
      <c r="K17" s="61">
        <f t="shared" si="5"/>
        <v>0</v>
      </c>
      <c r="L17" s="61">
        <f t="shared" si="5"/>
        <v>0</v>
      </c>
      <c r="M17" s="61">
        <f t="shared" si="5"/>
        <v>0</v>
      </c>
      <c r="N17" s="61">
        <f t="shared" si="5"/>
        <v>0</v>
      </c>
      <c r="O17" s="117"/>
      <c r="X17" s="40"/>
      <c r="AA17" s="83"/>
    </row>
    <row r="18" spans="1:27">
      <c r="A18" s="115"/>
      <c r="B18" s="61" t="s">
        <v>85</v>
      </c>
      <c r="C18" s="61">
        <f>C10</f>
        <v>1555</v>
      </c>
      <c r="D18" s="61">
        <f t="shared" ref="D18:N18" si="6">D10</f>
        <v>1396</v>
      </c>
      <c r="E18" s="61">
        <f t="shared" si="6"/>
        <v>1396</v>
      </c>
      <c r="F18" s="61">
        <f t="shared" si="6"/>
        <v>1396</v>
      </c>
      <c r="G18" s="61">
        <f t="shared" si="6"/>
        <v>1396</v>
      </c>
      <c r="H18" s="61" t="str">
        <f t="shared" si="6"/>
        <v/>
      </c>
      <c r="I18" s="61" t="str">
        <f t="shared" si="6"/>
        <v/>
      </c>
      <c r="J18" s="61" t="str">
        <f t="shared" si="6"/>
        <v/>
      </c>
      <c r="K18" s="61" t="str">
        <f t="shared" si="6"/>
        <v/>
      </c>
      <c r="L18" s="61" t="str">
        <f t="shared" si="6"/>
        <v/>
      </c>
      <c r="M18" s="61" t="str">
        <f t="shared" si="6"/>
        <v/>
      </c>
      <c r="N18" s="61" t="str">
        <f t="shared" si="6"/>
        <v/>
      </c>
      <c r="O18" s="117"/>
      <c r="X18" s="40"/>
      <c r="AA18" s="83"/>
    </row>
    <row r="19" spans="1:27">
      <c r="A19" s="115"/>
      <c r="B19" s="61" t="s">
        <v>92</v>
      </c>
      <c r="C19" s="61">
        <f t="shared" ref="C19:N19" si="7">SUMIF($C$6:$N$6,C15,$C$11:$N$11)</f>
        <v>1800</v>
      </c>
      <c r="D19" s="61">
        <f t="shared" si="7"/>
        <v>5400</v>
      </c>
      <c r="E19" s="61">
        <f t="shared" si="7"/>
        <v>5400</v>
      </c>
      <c r="F19" s="61">
        <f t="shared" si="7"/>
        <v>5400</v>
      </c>
      <c r="G19" s="61">
        <f t="shared" si="7"/>
        <v>5400</v>
      </c>
      <c r="H19" s="61">
        <f t="shared" si="7"/>
        <v>0</v>
      </c>
      <c r="I19" s="61">
        <f t="shared" si="7"/>
        <v>0</v>
      </c>
      <c r="J19" s="61">
        <f t="shared" si="7"/>
        <v>0</v>
      </c>
      <c r="K19" s="61">
        <f t="shared" si="7"/>
        <v>0</v>
      </c>
      <c r="L19" s="61">
        <f t="shared" si="7"/>
        <v>0</v>
      </c>
      <c r="M19" s="61">
        <f t="shared" si="7"/>
        <v>0</v>
      </c>
      <c r="N19" s="61">
        <f t="shared" si="7"/>
        <v>0</v>
      </c>
      <c r="O19" s="117"/>
      <c r="X19" s="40"/>
      <c r="AA19" s="83"/>
    </row>
    <row r="20" spans="1:27">
      <c r="A20" s="115"/>
      <c r="B20" s="61" t="s">
        <v>80</v>
      </c>
      <c r="C20" s="61">
        <f>ROUND(C10*C19/60,0)</f>
        <v>46650</v>
      </c>
      <c r="D20" s="61">
        <f>IFERROR(IF(COUNTIF($C$15:C15,D15)&gt;=1,"",ROUND(D10*D19/60,0)),"")</f>
        <v>125640</v>
      </c>
      <c r="E20" s="61" t="str">
        <f>IFERROR(IF(COUNTIF($C$15:D15,E15)&gt;=1,"",ROUND(E10*E19/60,0)),"")</f>
        <v/>
      </c>
      <c r="F20" s="61" t="str">
        <f>IFERROR(IF(COUNTIF($C$15:E15,F15)&gt;=1,"",ROUND(F10*F19/60,0)),"")</f>
        <v/>
      </c>
      <c r="G20" s="61" t="str">
        <f>IFERROR(IF(COUNTIF($C$15:F15,G15)&gt;=1,"",ROUND(G10*G19/60,0)),"")</f>
        <v/>
      </c>
      <c r="H20" s="61" t="str">
        <f>IFERROR(IF(COUNTIF($C$15:G15,H15)&gt;=1,"",ROUND(H10*H19/60,0)),"")</f>
        <v/>
      </c>
      <c r="I20" s="61" t="str">
        <f>IFERROR(IF(COUNTIF($C$15:H15,I15)&gt;=1,"",ROUND(I10*I19/60,0)),"")</f>
        <v/>
      </c>
      <c r="J20" s="61" t="str">
        <f>IFERROR(IF(COUNTIF($C$15:I15,J15)&gt;=1,"",ROUND(J10*J19/60,0)),"")</f>
        <v/>
      </c>
      <c r="K20" s="61" t="str">
        <f>IFERROR(IF(COUNTIF($C$15:J15,K15)&gt;=1,"",ROUND(K10*K19/60,0)),"")</f>
        <v/>
      </c>
      <c r="L20" s="61" t="str">
        <f>IFERROR(IF(COUNTIF($C$15:K15,L15)&gt;=1,"",ROUND(L10*L19/60,0)),"")</f>
        <v/>
      </c>
      <c r="M20" s="61" t="str">
        <f>IFERROR(IF(COUNTIF($C$15:L15,M15)&gt;=1,"",ROUND(M10*M19/60,0)),"")</f>
        <v/>
      </c>
      <c r="N20" s="61" t="str">
        <f>IFERROR(IF(COUNTIF($C$15:M15,N15)&gt;=1,"",ROUND(N10*N19/60,0)),"")</f>
        <v/>
      </c>
      <c r="O20" s="117"/>
      <c r="X20" s="40"/>
      <c r="AA20" s="83"/>
    </row>
    <row r="21" spans="1:27">
      <c r="A21" s="115"/>
      <c r="B21" s="106" t="s">
        <v>94</v>
      </c>
      <c r="C21" s="106">
        <f>IF(C20=0,"",IF(C20&lt;&gt;"",COLUMN()-2,""))</f>
        <v>1</v>
      </c>
      <c r="D21" s="106">
        <f t="shared" ref="D21:N21" si="8">IF(D20=0,"",IF(D20&lt;&gt;"",COLUMN()-2,""))</f>
        <v>2</v>
      </c>
      <c r="E21" s="106" t="str">
        <f t="shared" si="8"/>
        <v/>
      </c>
      <c r="F21" s="106" t="str">
        <f t="shared" si="8"/>
        <v/>
      </c>
      <c r="G21" s="106" t="str">
        <f t="shared" si="8"/>
        <v/>
      </c>
      <c r="H21" s="106" t="str">
        <f t="shared" si="8"/>
        <v/>
      </c>
      <c r="I21" s="106" t="str">
        <f t="shared" si="8"/>
        <v/>
      </c>
      <c r="J21" s="106" t="str">
        <f t="shared" si="8"/>
        <v/>
      </c>
      <c r="K21" s="106" t="str">
        <f t="shared" si="8"/>
        <v/>
      </c>
      <c r="L21" s="106" t="str">
        <f t="shared" si="8"/>
        <v/>
      </c>
      <c r="M21" s="106" t="str">
        <f t="shared" si="8"/>
        <v/>
      </c>
      <c r="N21" s="106" t="str">
        <f t="shared" si="8"/>
        <v/>
      </c>
      <c r="O21" s="119"/>
      <c r="X21" s="40"/>
      <c r="AA21" s="83"/>
    </row>
    <row r="22" spans="1:27">
      <c r="A22" s="115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19"/>
      <c r="X22" s="40"/>
      <c r="AA22" s="83"/>
    </row>
    <row r="23" spans="1:27">
      <c r="A23" s="115"/>
      <c r="B23" s="120" t="s">
        <v>93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9"/>
      <c r="X23" s="40"/>
      <c r="AA23" s="83"/>
    </row>
    <row r="24" spans="1:27">
      <c r="A24" s="115"/>
      <c r="B24" s="106" t="s">
        <v>83</v>
      </c>
      <c r="C24" s="106">
        <f>IFERROR(IF(入力シート２!$F$17="時給","",INDEX($C$15:$N$20,1,SMALL(21:21,参照用!C4))),"")</f>
        <v>140000</v>
      </c>
      <c r="D24" s="106">
        <f>IFERROR(IF(入力シート２!$F$17="時給","",INDEX($C$15:$N$20,1,SMALL(21:21,参照用!D4))),"")</f>
        <v>220000</v>
      </c>
      <c r="E24" s="106" t="str">
        <f>IFERROR(IF(入力シート２!$F$17="時給","",INDEX($C$15:$N$20,1,SMALL(21:21,参照用!E4))),"")</f>
        <v/>
      </c>
      <c r="F24" s="106" t="str">
        <f>IFERROR(IF(入力シート２!$F$17="時給","",INDEX($C$15:$N$20,1,SMALL(21:21,参照用!F4))),"")</f>
        <v/>
      </c>
      <c r="G24" s="106" t="str">
        <f>IFERROR(IF(入力シート２!$F$17="時給","",INDEX($C$15:$N$20,1,SMALL(21:21,参照用!G4))),"")</f>
        <v/>
      </c>
      <c r="H24" s="106" t="str">
        <f>IFERROR(IF(入力シート２!$F$17="時給","",INDEX($C$15:$N$20,1,SMALL(21:21,参照用!H4))),"")</f>
        <v/>
      </c>
      <c r="I24" s="106" t="str">
        <f>IFERROR(IF(入力シート２!$F$17="時給","",INDEX($C$15:$N$20,1,SMALL(21:21,参照用!I4))),"")</f>
        <v/>
      </c>
      <c r="J24" s="106" t="str">
        <f>IFERROR(IF(入力シート２!$F$17="時給","",INDEX($C$15:$N$20,1,SMALL(21:21,参照用!J4))),"")</f>
        <v/>
      </c>
      <c r="K24" s="106" t="str">
        <f>IFERROR(IF(入力シート２!$F$17="時給","",INDEX($C$15:$N$20,1,SMALL(21:21,参照用!K4))),"")</f>
        <v/>
      </c>
      <c r="L24" s="106" t="str">
        <f>IFERROR(IF(入力シート２!$F$17="時給","",INDEX($C$15:$N$20,1,SMALL(21:21,参照用!L4))),"")</f>
        <v/>
      </c>
      <c r="M24" s="106" t="str">
        <f>IFERROR(IF(入力シート２!$F$17="時給","",INDEX($C$15:$N$20,1,SMALL(21:21,参照用!M4))),"")</f>
        <v/>
      </c>
      <c r="N24" s="106" t="str">
        <f>IFERROR(IF(入力シート２!$F$17="時給","",INDEX($C$15:$N$20,1,SMALL(21:21,参照用!N4))),"")</f>
        <v/>
      </c>
      <c r="O24" s="119"/>
      <c r="X24" s="40"/>
      <c r="AA24" s="83"/>
    </row>
    <row r="25" spans="1:27">
      <c r="A25" s="115"/>
      <c r="B25" s="106" t="s">
        <v>84</v>
      </c>
      <c r="C25" s="107">
        <f>IFERROR(IF(入力シート２!$F$17="時給","",INDEX($C$15:$N$20,3,SMALL(21:21,参照用!C4))),"")</f>
        <v>90</v>
      </c>
      <c r="D25" s="107">
        <f>IFERROR(IF(入力シート２!$F$17="時給","",INDEX($C$15:$N$20,3,SMALL(21:21,参照用!D4))),"")</f>
        <v>157.5</v>
      </c>
      <c r="E25" s="107" t="str">
        <f>IFERROR(IF(入力シート２!$F$17="時給","",INDEX($C$15:$N$20,3,SMALL(21:21,参照用!E4))),"")</f>
        <v/>
      </c>
      <c r="F25" s="107" t="str">
        <f>IFERROR(IF(入力シート２!$F$17="時給","",INDEX($C$15:$N$20,3,SMALL(21:21,参照用!F4))),"")</f>
        <v/>
      </c>
      <c r="G25" s="107" t="str">
        <f>IFERROR(IF(入力シート２!$F$17="時給","",INDEX($C$15:$N$20,3,SMALL(21:21,参照用!G4))),"")</f>
        <v/>
      </c>
      <c r="H25" s="107" t="str">
        <f>IFERROR(IF(入力シート２!$F$17="時給","",INDEX($C$15:$N$20,3,SMALL(21:21,参照用!H4))),"")</f>
        <v/>
      </c>
      <c r="I25" s="107" t="str">
        <f>IFERROR(IF(入力シート２!$F$17="時給","",INDEX($C$15:$N$20,3,SMALL(21:21,参照用!I4))),"")</f>
        <v/>
      </c>
      <c r="J25" s="107" t="str">
        <f>IFERROR(IF(入力シート２!$F$17="時給","",INDEX($C$15:$N$20,3,SMALL(21:21,参照用!J4))),"")</f>
        <v/>
      </c>
      <c r="K25" s="107" t="str">
        <f>IFERROR(IF(入力シート２!$F$17="時給","",INDEX($C$15:$N$20,3,SMALL(21:21,参照用!K4))),"")</f>
        <v/>
      </c>
      <c r="L25" s="107" t="str">
        <f>IFERROR(IF(入力シート２!$F$17="時給","",INDEX($C$15:$N$20,3,SMALL(21:21,参照用!L4))),"")</f>
        <v/>
      </c>
      <c r="M25" s="107" t="str">
        <f>IFERROR(IF(入力シート２!$F$17="時給","",INDEX($C$15:$N$20,3,SMALL(21:21,参照用!M4))),"")</f>
        <v/>
      </c>
      <c r="N25" s="107" t="str">
        <f>IFERROR(IF(入力シート２!$F$17="時給","",INDEX($C$15:$N$20,3,SMALL(21:21,参照用!N4))),"")</f>
        <v/>
      </c>
      <c r="O25" s="119"/>
    </row>
    <row r="26" spans="1:27">
      <c r="A26" s="115"/>
      <c r="B26" s="106" t="s">
        <v>67</v>
      </c>
      <c r="C26" s="106">
        <f>IFERROR(INDEX($C$15:$N$20,4,SMALL(21:21,参照用!C4)),"")</f>
        <v>1555</v>
      </c>
      <c r="D26" s="106">
        <f>IFERROR(INDEX($C$15:$N$20,4,SMALL(21:21,参照用!D4)),"")</f>
        <v>1396</v>
      </c>
      <c r="E26" s="106" t="str">
        <f>IFERROR(INDEX($C$15:$N$20,4,SMALL(21:21,参照用!E4)),"")</f>
        <v/>
      </c>
      <c r="F26" s="106" t="str">
        <f>IFERROR(INDEX($C$15:$N$20,4,SMALL(21:21,参照用!F4)),"")</f>
        <v/>
      </c>
      <c r="G26" s="106" t="str">
        <f>IFERROR(INDEX($C$15:$N$20,4,SMALL(21:21,参照用!G4)),"")</f>
        <v/>
      </c>
      <c r="H26" s="106" t="str">
        <f>IFERROR(INDEX($C$15:$N$20,4,SMALL(21:21,参照用!H4)),"")</f>
        <v/>
      </c>
      <c r="I26" s="106" t="str">
        <f>IFERROR(INDEX($C$15:$N$20,4,SMALL(21:21,参照用!I4)),"")</f>
        <v/>
      </c>
      <c r="J26" s="106" t="str">
        <f>IFERROR(INDEX($C$15:$N$20,4,SMALL(21:21,参照用!J4)),"")</f>
        <v/>
      </c>
      <c r="K26" s="106" t="str">
        <f>IFERROR(INDEX($C$15:$N$20,4,SMALL(21:21,参照用!K4)),"")</f>
        <v/>
      </c>
      <c r="L26" s="106" t="str">
        <f>IFERROR(INDEX($C$15:$N$20,4,SMALL(21:21,参照用!L4)),"")</f>
        <v/>
      </c>
      <c r="M26" s="106" t="str">
        <f>IFERROR(INDEX($C$15:$N$20,4,SMALL(21:21,参照用!M4)),"")</f>
        <v/>
      </c>
      <c r="N26" s="106" t="str">
        <f>IFERROR(INDEX($C$15:$N$20,4,SMALL(21:21,参照用!N4)),"")</f>
        <v/>
      </c>
      <c r="O26" s="119"/>
    </row>
    <row r="27" spans="1:27">
      <c r="A27" s="115"/>
      <c r="B27" s="61" t="s">
        <v>89</v>
      </c>
      <c r="C27" s="106">
        <f>IFERROR(INDEX($C$15:$N$20,5,SMALL(21:21,参照用!C4)),"")</f>
        <v>1800</v>
      </c>
      <c r="D27" s="106">
        <f>IFERROR(INDEX($C$15:$N$20,5,SMALL(21:21,参照用!D4)),"")</f>
        <v>5400</v>
      </c>
      <c r="E27" s="106" t="str">
        <f>IFERROR(INDEX($C$15:$N$20,5,SMALL(21:21,参照用!E4)),"")</f>
        <v/>
      </c>
      <c r="F27" s="106" t="str">
        <f>IFERROR(INDEX($C$15:$N$20,5,SMALL(21:21,参照用!F4)),"")</f>
        <v/>
      </c>
      <c r="G27" s="106" t="str">
        <f>IFERROR(INDEX($C$15:$N$20,5,SMALL(21:21,参照用!G4)),"")</f>
        <v/>
      </c>
      <c r="H27" s="106" t="str">
        <f>IFERROR(INDEX($C$15:$N$20,5,SMALL(21:21,参照用!H4)),"")</f>
        <v/>
      </c>
      <c r="I27" s="106" t="str">
        <f>IFERROR(INDEX($C$15:$N$20,5,SMALL(21:21,参照用!I4)),"")</f>
        <v/>
      </c>
      <c r="J27" s="106" t="str">
        <f>IFERROR(INDEX($C$15:$N$20,5,SMALL(21:21,参照用!J4)),"")</f>
        <v/>
      </c>
      <c r="K27" s="106" t="str">
        <f>IFERROR(INDEX($C$15:$N$20,5,SMALL(21:21,参照用!K4)),"")</f>
        <v/>
      </c>
      <c r="L27" s="106" t="str">
        <f>IFERROR(INDEX($C$15:$N$20,5,SMALL(21:21,参照用!L4)),"")</f>
        <v/>
      </c>
      <c r="M27" s="106" t="str">
        <f>IFERROR(INDEX($C$15:$N$20,5,SMALL(21:21,参照用!M4)),"")</f>
        <v/>
      </c>
      <c r="N27" s="106" t="str">
        <f>IFERROR(INDEX($C$15:$N$20,5,SMALL(21:21,参照用!N4)),"")</f>
        <v/>
      </c>
      <c r="O27" s="119"/>
    </row>
    <row r="28" spans="1:27">
      <c r="A28" s="115"/>
      <c r="B28" s="61" t="s">
        <v>88</v>
      </c>
      <c r="C28" s="106">
        <f>IFERROR(ROUNDDOWN(C27/60,0),"")</f>
        <v>30</v>
      </c>
      <c r="D28" s="106">
        <f t="shared" ref="D28:N28" si="9">IFERROR(ROUNDDOWN(D27/60,0),"")</f>
        <v>90</v>
      </c>
      <c r="E28" s="106" t="str">
        <f t="shared" si="9"/>
        <v/>
      </c>
      <c r="F28" s="106" t="str">
        <f t="shared" si="9"/>
        <v/>
      </c>
      <c r="G28" s="106" t="str">
        <f t="shared" si="9"/>
        <v/>
      </c>
      <c r="H28" s="106" t="str">
        <f t="shared" si="9"/>
        <v/>
      </c>
      <c r="I28" s="106" t="str">
        <f t="shared" si="9"/>
        <v/>
      </c>
      <c r="J28" s="106" t="str">
        <f t="shared" si="9"/>
        <v/>
      </c>
      <c r="K28" s="106" t="str">
        <f t="shared" si="9"/>
        <v/>
      </c>
      <c r="L28" s="106" t="str">
        <f t="shared" si="9"/>
        <v/>
      </c>
      <c r="M28" s="106" t="str">
        <f t="shared" si="9"/>
        <v/>
      </c>
      <c r="N28" s="106" t="str">
        <f t="shared" si="9"/>
        <v/>
      </c>
      <c r="O28" s="119"/>
    </row>
    <row r="29" spans="1:27">
      <c r="A29" s="115"/>
      <c r="B29" s="61" t="s">
        <v>87</v>
      </c>
      <c r="C29" s="106">
        <f>IFERROR(C27-C28*60,"")</f>
        <v>0</v>
      </c>
      <c r="D29" s="106">
        <f t="shared" ref="D29:N29" si="10">IFERROR(D27-D28*60,"")</f>
        <v>0</v>
      </c>
      <c r="E29" s="106" t="str">
        <f t="shared" si="10"/>
        <v/>
      </c>
      <c r="F29" s="106" t="str">
        <f t="shared" si="10"/>
        <v/>
      </c>
      <c r="G29" s="106" t="str">
        <f t="shared" si="10"/>
        <v/>
      </c>
      <c r="H29" s="106" t="str">
        <f t="shared" si="10"/>
        <v/>
      </c>
      <c r="I29" s="106" t="str">
        <f t="shared" si="10"/>
        <v/>
      </c>
      <c r="J29" s="106" t="str">
        <f t="shared" si="10"/>
        <v/>
      </c>
      <c r="K29" s="106" t="str">
        <f t="shared" si="10"/>
        <v/>
      </c>
      <c r="L29" s="106" t="str">
        <f t="shared" si="10"/>
        <v/>
      </c>
      <c r="M29" s="106" t="str">
        <f t="shared" si="10"/>
        <v/>
      </c>
      <c r="N29" s="106" t="str">
        <f t="shared" si="10"/>
        <v/>
      </c>
      <c r="O29" s="119"/>
    </row>
    <row r="30" spans="1:27">
      <c r="A30" s="115"/>
      <c r="B30" s="106" t="s">
        <v>80</v>
      </c>
      <c r="C30" s="106">
        <f>IFERROR(INDEX($C$15:$N$20,6,SMALL(21:21,参照用!C4)),"")</f>
        <v>46650</v>
      </c>
      <c r="D30" s="106">
        <f>IFERROR(INDEX($C$15:$N$20,6,SMALL(21:21,参照用!D4)),"")</f>
        <v>125640</v>
      </c>
      <c r="E30" s="106" t="str">
        <f>IFERROR(INDEX($C$15:$N$20,6,SMALL(21:21,参照用!E4)),"")</f>
        <v/>
      </c>
      <c r="F30" s="106" t="str">
        <f>IFERROR(INDEX($C$15:$N$20,6,SMALL(21:21,参照用!F4)),"")</f>
        <v/>
      </c>
      <c r="G30" s="106" t="str">
        <f>IFERROR(INDEX($C$15:$N$20,6,SMALL(21:21,参照用!G4)),"")</f>
        <v/>
      </c>
      <c r="H30" s="106" t="str">
        <f>IFERROR(INDEX($C$15:$N$20,6,SMALL(21:21,参照用!H4)),"")</f>
        <v/>
      </c>
      <c r="I30" s="106" t="str">
        <f>IFERROR(INDEX($C$15:$N$20,6,SMALL(21:21,参照用!I4)),"")</f>
        <v/>
      </c>
      <c r="J30" s="106" t="str">
        <f>IFERROR(INDEX($C$15:$N$20,6,SMALL(21:21,参照用!J4)),"")</f>
        <v/>
      </c>
      <c r="K30" s="106" t="str">
        <f>IFERROR(INDEX($C$15:$N$20,6,SMALL(21:21,参照用!K4)),"")</f>
        <v/>
      </c>
      <c r="L30" s="106" t="str">
        <f>IFERROR(INDEX($C$15:$N$20,6,SMALL(21:21,参照用!L4)),"")</f>
        <v/>
      </c>
      <c r="M30" s="106" t="str">
        <f>IFERROR(INDEX($C$15:$N$20,6,SMALL(21:21,参照用!M4)),"")</f>
        <v/>
      </c>
      <c r="N30" s="106" t="str">
        <f>IFERROR(INDEX($C$15:$N$20,6,SMALL(21:21,参照用!N4)),"")</f>
        <v/>
      </c>
      <c r="O30" s="119"/>
    </row>
    <row r="31" spans="1:27">
      <c r="A31" s="115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1"/>
      <c r="M31" s="120"/>
      <c r="N31" s="120"/>
      <c r="O31" s="119"/>
    </row>
    <row r="32" spans="1:27">
      <c r="A32" s="115"/>
      <c r="B32" s="120" t="s">
        <v>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1"/>
      <c r="M32" s="120"/>
      <c r="N32" s="120"/>
      <c r="O32" s="119"/>
    </row>
    <row r="33" spans="1:15">
      <c r="A33" s="115"/>
      <c r="B33" s="120"/>
      <c r="C33" s="106" t="str">
        <f t="array" ref="C33:I43">TRANSPOSE(B24:N30)</f>
        <v>給料</v>
      </c>
      <c r="D33" s="106" t="str">
        <v>勤務時間</v>
      </c>
      <c r="E33" s="106" t="str">
        <v>時給</v>
      </c>
      <c r="F33" s="106" t="str">
        <v>研修時間まとめ（分のみ）</v>
      </c>
      <c r="G33" s="106" t="str">
        <v>研修時間まとめ（時間）</v>
      </c>
      <c r="H33" s="106" t="str">
        <v>研修時間まとめ（分）</v>
      </c>
      <c r="I33" s="106" t="str">
        <v>金額まとめ</v>
      </c>
      <c r="J33" s="120"/>
      <c r="K33" s="120"/>
      <c r="L33" s="121"/>
      <c r="M33" s="120"/>
      <c r="N33" s="120"/>
      <c r="O33" s="119"/>
    </row>
    <row r="34" spans="1:15">
      <c r="A34" s="115"/>
      <c r="B34" s="120"/>
      <c r="C34" s="106">
        <v>140000</v>
      </c>
      <c r="D34" s="106">
        <v>90</v>
      </c>
      <c r="E34" s="106">
        <v>1555</v>
      </c>
      <c r="F34" s="106">
        <v>1800</v>
      </c>
      <c r="G34" s="106">
        <v>30</v>
      </c>
      <c r="H34" s="106">
        <v>0</v>
      </c>
      <c r="I34" s="106">
        <v>46650</v>
      </c>
      <c r="J34" s="120"/>
      <c r="K34" s="120"/>
      <c r="L34" s="120"/>
      <c r="M34" s="120"/>
      <c r="N34" s="120"/>
      <c r="O34" s="119"/>
    </row>
    <row r="35" spans="1:15">
      <c r="A35" s="115"/>
      <c r="B35" s="120"/>
      <c r="C35" s="106">
        <v>220000</v>
      </c>
      <c r="D35" s="106">
        <v>157.5</v>
      </c>
      <c r="E35" s="106">
        <v>1396</v>
      </c>
      <c r="F35" s="106">
        <v>5400</v>
      </c>
      <c r="G35" s="106">
        <v>90</v>
      </c>
      <c r="H35" s="106">
        <v>0</v>
      </c>
      <c r="I35" s="106">
        <v>125640</v>
      </c>
      <c r="J35" s="120"/>
      <c r="K35" s="120"/>
      <c r="L35" s="120"/>
      <c r="M35" s="120"/>
      <c r="N35" s="120"/>
      <c r="O35" s="119"/>
    </row>
    <row r="36" spans="1:15">
      <c r="A36" s="115"/>
      <c r="B36" s="120"/>
      <c r="C36" s="106" t="str">
        <v/>
      </c>
      <c r="D36" s="106" t="str">
        <v/>
      </c>
      <c r="E36" s="106" t="str">
        <v/>
      </c>
      <c r="F36" s="106" t="str">
        <v/>
      </c>
      <c r="G36" s="106" t="str">
        <v/>
      </c>
      <c r="H36" s="106" t="str">
        <v/>
      </c>
      <c r="I36" s="106" t="str">
        <v/>
      </c>
      <c r="J36" s="120"/>
      <c r="K36" s="120"/>
      <c r="L36" s="120"/>
      <c r="M36" s="120"/>
      <c r="N36" s="120"/>
      <c r="O36" s="119"/>
    </row>
    <row r="37" spans="1:15">
      <c r="A37" s="115"/>
      <c r="B37" s="120"/>
      <c r="C37" s="106" t="str">
        <v/>
      </c>
      <c r="D37" s="106" t="str">
        <v/>
      </c>
      <c r="E37" s="106" t="str">
        <v/>
      </c>
      <c r="F37" s="106" t="str">
        <v/>
      </c>
      <c r="G37" s="106" t="str">
        <v/>
      </c>
      <c r="H37" s="106" t="str">
        <v/>
      </c>
      <c r="I37" s="106" t="str">
        <v/>
      </c>
      <c r="J37" s="120"/>
      <c r="K37" s="120"/>
      <c r="L37" s="120"/>
      <c r="M37" s="120"/>
      <c r="N37" s="120"/>
      <c r="O37" s="119"/>
    </row>
    <row r="38" spans="1:15">
      <c r="A38" s="115"/>
      <c r="B38" s="120"/>
      <c r="C38" s="106" t="str">
        <v/>
      </c>
      <c r="D38" s="106" t="str">
        <v/>
      </c>
      <c r="E38" s="106" t="str">
        <v/>
      </c>
      <c r="F38" s="106" t="str">
        <v/>
      </c>
      <c r="G38" s="106" t="str">
        <v/>
      </c>
      <c r="H38" s="106" t="str">
        <v/>
      </c>
      <c r="I38" s="106" t="str">
        <v/>
      </c>
      <c r="J38" s="120"/>
      <c r="K38" s="120"/>
      <c r="L38" s="120"/>
      <c r="M38" s="120"/>
      <c r="N38" s="120"/>
      <c r="O38" s="119"/>
    </row>
    <row r="39" spans="1:15">
      <c r="A39" s="115"/>
      <c r="B39" s="120"/>
      <c r="C39" s="106" t="str">
        <v/>
      </c>
      <c r="D39" s="106" t="str">
        <v/>
      </c>
      <c r="E39" s="106" t="str">
        <v/>
      </c>
      <c r="F39" s="106" t="str">
        <v/>
      </c>
      <c r="G39" s="106" t="str">
        <v/>
      </c>
      <c r="H39" s="106" t="str">
        <v/>
      </c>
      <c r="I39" s="106" t="str">
        <v/>
      </c>
      <c r="J39" s="120"/>
      <c r="K39" s="120"/>
      <c r="L39" s="120"/>
      <c r="M39" s="120"/>
      <c r="N39" s="120"/>
      <c r="O39" s="119"/>
    </row>
    <row r="40" spans="1:15">
      <c r="A40" s="115"/>
      <c r="B40" s="120"/>
      <c r="C40" s="106" t="str">
        <v/>
      </c>
      <c r="D40" s="106" t="str">
        <v/>
      </c>
      <c r="E40" s="106" t="str">
        <v/>
      </c>
      <c r="F40" s="106" t="str">
        <v/>
      </c>
      <c r="G40" s="106" t="str">
        <v/>
      </c>
      <c r="H40" s="106" t="str">
        <v/>
      </c>
      <c r="I40" s="106" t="str">
        <v/>
      </c>
      <c r="J40" s="120"/>
      <c r="K40" s="120"/>
      <c r="L40" s="121"/>
      <c r="M40" s="120"/>
      <c r="N40" s="120"/>
      <c r="O40" s="119"/>
    </row>
    <row r="41" spans="1:15">
      <c r="A41" s="115"/>
      <c r="B41" s="120"/>
      <c r="C41" s="106" t="str">
        <v/>
      </c>
      <c r="D41" s="106" t="str">
        <v/>
      </c>
      <c r="E41" s="106" t="str">
        <v/>
      </c>
      <c r="F41" s="106" t="str">
        <v/>
      </c>
      <c r="G41" s="106" t="str">
        <v/>
      </c>
      <c r="H41" s="106" t="str">
        <v/>
      </c>
      <c r="I41" s="106" t="str">
        <v/>
      </c>
      <c r="J41" s="120"/>
      <c r="K41" s="120"/>
      <c r="L41" s="121"/>
      <c r="M41" s="120"/>
      <c r="N41" s="120"/>
      <c r="O41" s="119"/>
    </row>
    <row r="42" spans="1:15">
      <c r="A42" s="115"/>
      <c r="B42" s="120"/>
      <c r="C42" s="106" t="str">
        <v/>
      </c>
      <c r="D42" s="106" t="str">
        <v/>
      </c>
      <c r="E42" s="106" t="str">
        <v/>
      </c>
      <c r="F42" s="106" t="str">
        <v/>
      </c>
      <c r="G42" s="106" t="str">
        <v/>
      </c>
      <c r="H42" s="106" t="str">
        <v/>
      </c>
      <c r="I42" s="106" t="str">
        <v/>
      </c>
      <c r="J42" s="120"/>
      <c r="K42" s="120"/>
      <c r="L42" s="121"/>
      <c r="M42" s="120"/>
      <c r="N42" s="120"/>
      <c r="O42" s="119"/>
    </row>
    <row r="43" spans="1:15">
      <c r="A43" s="115"/>
      <c r="B43" s="120"/>
      <c r="C43" s="106" t="str">
        <v/>
      </c>
      <c r="D43" s="106" t="str">
        <v/>
      </c>
      <c r="E43" s="106" t="str">
        <v/>
      </c>
      <c r="F43" s="106" t="str">
        <v/>
      </c>
      <c r="G43" s="106" t="str">
        <v/>
      </c>
      <c r="H43" s="106" t="str">
        <v/>
      </c>
      <c r="I43" s="106" t="str">
        <v/>
      </c>
      <c r="J43" s="120"/>
      <c r="K43" s="120"/>
      <c r="L43" s="121"/>
      <c r="M43" s="120"/>
      <c r="N43" s="120"/>
      <c r="O43" s="119"/>
    </row>
    <row r="44" spans="1:15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4"/>
      <c r="M44" s="123"/>
      <c r="N44" s="123"/>
      <c r="O44" s="125"/>
    </row>
    <row r="45" spans="1:15" ht="14">
      <c r="B45" s="96"/>
      <c r="C45" s="48"/>
      <c r="D45" s="48"/>
      <c r="E45" s="48"/>
      <c r="F45" s="48"/>
      <c r="G45" s="48"/>
      <c r="H45" s="48"/>
      <c r="I45" s="48"/>
      <c r="J45" s="48"/>
      <c r="K45" s="44"/>
      <c r="L45" s="48"/>
      <c r="M45" s="48"/>
      <c r="N45" s="48"/>
      <c r="O45" s="48"/>
    </row>
    <row r="46" spans="1:15" ht="14">
      <c r="A46" s="110"/>
      <c r="B46" s="111" t="s">
        <v>130</v>
      </c>
      <c r="C46" s="112"/>
      <c r="D46" s="112"/>
      <c r="E46" s="112"/>
      <c r="F46" s="112"/>
      <c r="G46" s="112"/>
      <c r="H46" s="112"/>
      <c r="I46" s="112"/>
      <c r="J46" s="112"/>
      <c r="K46" s="113"/>
      <c r="L46" s="112"/>
      <c r="M46" s="112"/>
      <c r="N46" s="112"/>
      <c r="O46" s="114"/>
    </row>
    <row r="47" spans="1:15">
      <c r="A47" s="115"/>
      <c r="B47" s="116"/>
      <c r="C47" s="61">
        <f>入力シート２!D37</f>
        <v>4</v>
      </c>
      <c r="D47" s="61">
        <f>入力シート２!E37</f>
        <v>5</v>
      </c>
      <c r="E47" s="61">
        <f>入力シート２!F37</f>
        <v>6</v>
      </c>
      <c r="F47" s="61">
        <f>入力シート２!G37</f>
        <v>7</v>
      </c>
      <c r="G47" s="61">
        <f>入力シート２!H37</f>
        <v>8</v>
      </c>
      <c r="H47" s="61" t="str">
        <f>入力シート２!I37</f>
        <v/>
      </c>
      <c r="I47" s="61" t="str">
        <f>入力シート２!J37</f>
        <v/>
      </c>
      <c r="J47" s="61" t="str">
        <f>入力シート２!K37</f>
        <v/>
      </c>
      <c r="K47" s="61" t="str">
        <f>入力シート２!L37</f>
        <v/>
      </c>
      <c r="L47" s="61" t="str">
        <f>入力シート２!M37</f>
        <v/>
      </c>
      <c r="M47" s="61" t="str">
        <f>入力シート２!N37</f>
        <v/>
      </c>
      <c r="N47" s="61" t="str">
        <f>入力シート２!O37</f>
        <v/>
      </c>
      <c r="O47" s="117"/>
    </row>
    <row r="48" spans="1:15">
      <c r="A48" s="115"/>
      <c r="B48" s="62" t="s">
        <v>75</v>
      </c>
      <c r="C48" s="174">
        <f>入力シート２!D46</f>
        <v>250000</v>
      </c>
      <c r="D48" s="174">
        <f>入力シート２!E46</f>
        <v>250000</v>
      </c>
      <c r="E48" s="174">
        <f>入力シート２!F46</f>
        <v>250000</v>
      </c>
      <c r="F48" s="174">
        <f>入力シート２!G46</f>
        <v>250000</v>
      </c>
      <c r="G48" s="174">
        <f>入力シート２!H46</f>
        <v>250000</v>
      </c>
      <c r="H48" s="174">
        <f>入力シート２!I46</f>
        <v>0</v>
      </c>
      <c r="I48" s="174">
        <f>入力シート２!J46</f>
        <v>0</v>
      </c>
      <c r="J48" s="174">
        <f>入力シート２!K46</f>
        <v>0</v>
      </c>
      <c r="K48" s="174">
        <f>入力シート２!L46</f>
        <v>0</v>
      </c>
      <c r="L48" s="174">
        <f>入力シート２!M46</f>
        <v>0</v>
      </c>
      <c r="M48" s="174">
        <f>入力シート２!N46</f>
        <v>0</v>
      </c>
      <c r="N48" s="174">
        <f>入力シート２!O46</f>
        <v>0</v>
      </c>
      <c r="O48" s="117"/>
    </row>
    <row r="49" spans="1:15">
      <c r="A49" s="115"/>
      <c r="B49" s="53" t="s">
        <v>49</v>
      </c>
      <c r="C49" s="174">
        <f>入力シート２!D47</f>
        <v>4300</v>
      </c>
      <c r="D49" s="174">
        <f>入力シート２!E47</f>
        <v>4300</v>
      </c>
      <c r="E49" s="174">
        <f>入力シート２!F47</f>
        <v>4300</v>
      </c>
      <c r="F49" s="174">
        <f>入力シート２!G47</f>
        <v>4300</v>
      </c>
      <c r="G49" s="174">
        <f>入力シート２!H47</f>
        <v>4300</v>
      </c>
      <c r="H49" s="174">
        <f>入力シート２!I47</f>
        <v>0</v>
      </c>
      <c r="I49" s="174">
        <f>入力シート２!J47</f>
        <v>0</v>
      </c>
      <c r="J49" s="174">
        <f>入力シート２!K47</f>
        <v>0</v>
      </c>
      <c r="K49" s="174">
        <f>入力シート２!L47</f>
        <v>0</v>
      </c>
      <c r="L49" s="174">
        <f>入力シート２!M47</f>
        <v>0</v>
      </c>
      <c r="M49" s="174">
        <f>入力シート２!N47</f>
        <v>0</v>
      </c>
      <c r="N49" s="174">
        <f>入力シート２!O47</f>
        <v>0</v>
      </c>
      <c r="O49" s="117"/>
    </row>
    <row r="50" spans="1:15">
      <c r="A50" s="115"/>
      <c r="B50" s="52" t="s">
        <v>10</v>
      </c>
      <c r="C50" s="52">
        <f>C48+C49</f>
        <v>254300</v>
      </c>
      <c r="D50" s="52">
        <f t="shared" ref="D50:N50" si="11">D48+D49</f>
        <v>254300</v>
      </c>
      <c r="E50" s="52">
        <f t="shared" si="11"/>
        <v>254300</v>
      </c>
      <c r="F50" s="52">
        <f t="shared" si="11"/>
        <v>254300</v>
      </c>
      <c r="G50" s="52">
        <f t="shared" si="11"/>
        <v>254300</v>
      </c>
      <c r="H50" s="52">
        <f t="shared" si="11"/>
        <v>0</v>
      </c>
      <c r="I50" s="52">
        <f t="shared" si="11"/>
        <v>0</v>
      </c>
      <c r="J50" s="52">
        <f t="shared" si="11"/>
        <v>0</v>
      </c>
      <c r="K50" s="52">
        <f t="shared" si="11"/>
        <v>0</v>
      </c>
      <c r="L50" s="52">
        <f t="shared" si="11"/>
        <v>0</v>
      </c>
      <c r="M50" s="52">
        <f t="shared" si="11"/>
        <v>0</v>
      </c>
      <c r="N50" s="52">
        <f t="shared" si="11"/>
        <v>0</v>
      </c>
      <c r="O50" s="117"/>
    </row>
    <row r="51" spans="1:15">
      <c r="A51" s="115"/>
      <c r="B51" s="53" t="s">
        <v>68</v>
      </c>
      <c r="C51" s="53">
        <f>入力シート２!D52</f>
        <v>7.5</v>
      </c>
      <c r="D51" s="53">
        <f>入力シート２!E52</f>
        <v>7.5</v>
      </c>
      <c r="E51" s="53">
        <f>入力シート２!F52</f>
        <v>7.5</v>
      </c>
      <c r="F51" s="53">
        <f>入力シート２!G52</f>
        <v>7.5</v>
      </c>
      <c r="G51" s="53">
        <f>入力シート２!H52</f>
        <v>7.5</v>
      </c>
      <c r="H51" s="53">
        <f>入力シート２!I52</f>
        <v>0</v>
      </c>
      <c r="I51" s="53">
        <f>入力シート２!J52</f>
        <v>0</v>
      </c>
      <c r="J51" s="53">
        <f>入力シート２!K52</f>
        <v>0</v>
      </c>
      <c r="K51" s="53">
        <f>入力シート２!L52</f>
        <v>0</v>
      </c>
      <c r="L51" s="53">
        <f>入力シート２!M52</f>
        <v>0</v>
      </c>
      <c r="M51" s="53">
        <f>入力シート２!N52</f>
        <v>0</v>
      </c>
      <c r="N51" s="53">
        <f>入力シート２!O52</f>
        <v>0</v>
      </c>
      <c r="O51" s="117"/>
    </row>
    <row r="52" spans="1:15">
      <c r="A52" s="115"/>
      <c r="B52" s="53" t="s">
        <v>69</v>
      </c>
      <c r="C52" s="53">
        <f>入力シート２!D53</f>
        <v>21</v>
      </c>
      <c r="D52" s="53">
        <f>入力シート２!E53</f>
        <v>21</v>
      </c>
      <c r="E52" s="53">
        <f>入力シート２!F53</f>
        <v>21</v>
      </c>
      <c r="F52" s="53">
        <f>入力シート２!G53</f>
        <v>21</v>
      </c>
      <c r="G52" s="53">
        <f>入力シート２!H53</f>
        <v>21</v>
      </c>
      <c r="H52" s="53">
        <f>入力シート２!I53</f>
        <v>0</v>
      </c>
      <c r="I52" s="53">
        <f>入力シート２!J53</f>
        <v>0</v>
      </c>
      <c r="J52" s="53">
        <f>入力シート２!K53</f>
        <v>0</v>
      </c>
      <c r="K52" s="53">
        <f>入力シート２!L53</f>
        <v>0</v>
      </c>
      <c r="L52" s="53">
        <f>入力シート２!M53</f>
        <v>0</v>
      </c>
      <c r="M52" s="53">
        <f>入力シート２!N53</f>
        <v>0</v>
      </c>
      <c r="N52" s="53">
        <f>入力シート２!O53</f>
        <v>0</v>
      </c>
      <c r="O52" s="117"/>
    </row>
    <row r="53" spans="1:15" ht="13.5" thickBot="1">
      <c r="A53" s="115"/>
      <c r="B53" s="63" t="s">
        <v>10</v>
      </c>
      <c r="C53" s="63">
        <f>C51*C52</f>
        <v>157.5</v>
      </c>
      <c r="D53" s="63">
        <f t="shared" ref="D53:N53" si="12">D51*D52</f>
        <v>157.5</v>
      </c>
      <c r="E53" s="63">
        <f t="shared" si="12"/>
        <v>157.5</v>
      </c>
      <c r="F53" s="63">
        <f t="shared" si="12"/>
        <v>157.5</v>
      </c>
      <c r="G53" s="63">
        <f t="shared" si="12"/>
        <v>157.5</v>
      </c>
      <c r="H53" s="63">
        <f t="shared" si="12"/>
        <v>0</v>
      </c>
      <c r="I53" s="63">
        <f t="shared" si="12"/>
        <v>0</v>
      </c>
      <c r="J53" s="63">
        <f t="shared" si="12"/>
        <v>0</v>
      </c>
      <c r="K53" s="63">
        <f t="shared" si="12"/>
        <v>0</v>
      </c>
      <c r="L53" s="63">
        <f t="shared" si="12"/>
        <v>0</v>
      </c>
      <c r="M53" s="63">
        <f t="shared" si="12"/>
        <v>0</v>
      </c>
      <c r="N53" s="63">
        <f t="shared" si="12"/>
        <v>0</v>
      </c>
      <c r="O53" s="117"/>
    </row>
    <row r="54" spans="1:15" ht="13.5" thickBot="1">
      <c r="A54" s="115"/>
      <c r="B54" s="98" t="s">
        <v>67</v>
      </c>
      <c r="C54" s="99">
        <f>IFERROR(IF(入力シート２!$F$44="時給",入力シート２!D46,ROUNDDOWN(C50/C53,0)),"")</f>
        <v>1614</v>
      </c>
      <c r="D54" s="99">
        <f>IFERROR(IF(入力シート２!$F$44="時給",入力シート２!E46,ROUNDDOWN(D50/D53,0)),"")</f>
        <v>1614</v>
      </c>
      <c r="E54" s="99">
        <f>IFERROR(IF(入力シート２!$F$44="時給",入力シート２!F46,ROUNDDOWN(E50/E53,0)),"")</f>
        <v>1614</v>
      </c>
      <c r="F54" s="99">
        <f>IFERROR(IF(入力シート２!$F$44="時給",入力シート２!G46,ROUNDDOWN(F50/F53,0)),"")</f>
        <v>1614</v>
      </c>
      <c r="G54" s="99">
        <f>IFERROR(IF(入力シート２!$F$44="時給",入力シート２!H46,ROUNDDOWN(G50/G53,0)),"")</f>
        <v>1614</v>
      </c>
      <c r="H54" s="99" t="str">
        <f>IFERROR(IF(入力シート２!$F$44="時給",入力シート２!I46,ROUNDDOWN(H50/H53,0)),"")</f>
        <v/>
      </c>
      <c r="I54" s="99" t="str">
        <f>IFERROR(IF(入力シート２!$F$44="時給",入力シート２!J46,ROUNDDOWN(I50/I53,0)),"")</f>
        <v/>
      </c>
      <c r="J54" s="99" t="str">
        <f>IFERROR(IF(入力シート２!$F$44="時給",入力シート２!K46,ROUNDDOWN(J50/J53,0)),"")</f>
        <v/>
      </c>
      <c r="K54" s="99" t="str">
        <f>IFERROR(IF(入力シート２!$F$44="時給",入力シート２!L46,ROUNDDOWN(K50/K53,0)),"")</f>
        <v/>
      </c>
      <c r="L54" s="99" t="str">
        <f>IFERROR(IF(入力シート２!$F$44="時給",入力シート２!M46,ROUNDDOWN(L50/L53,0)),"")</f>
        <v/>
      </c>
      <c r="M54" s="99" t="str">
        <f>IFERROR(IF(入力シート２!$F$44="時給",入力シート２!N46,ROUNDDOWN(M50/M53,0)),"")</f>
        <v/>
      </c>
      <c r="N54" s="99" t="str">
        <f>IFERROR(IF(入力シート２!$F$44="時給",入力シート２!O46,ROUNDDOWN(N50/N53,0)),"")</f>
        <v/>
      </c>
      <c r="O54" s="117"/>
    </row>
    <row r="55" spans="1:15" ht="13.5" thickBot="1">
      <c r="A55" s="115"/>
      <c r="B55" s="98" t="s">
        <v>91</v>
      </c>
      <c r="C55" s="99">
        <f>入力シート２!D38*60+入力シート２!D39</f>
        <v>1800</v>
      </c>
      <c r="D55" s="99">
        <f>入力シート２!E38*60+入力シート２!E39</f>
        <v>1800</v>
      </c>
      <c r="E55" s="99">
        <f>入力シート２!F38*60+入力シート２!F39</f>
        <v>1800</v>
      </c>
      <c r="F55" s="99">
        <f>入力シート２!G38*60+入力シート２!G39</f>
        <v>1200</v>
      </c>
      <c r="G55" s="99">
        <f>入力シート２!H38*60+入力シート２!H39</f>
        <v>600</v>
      </c>
      <c r="H55" s="99">
        <f>入力シート２!I38*60+入力シート２!I39</f>
        <v>0</v>
      </c>
      <c r="I55" s="99">
        <f>入力シート２!J38*60+入力シート２!J39</f>
        <v>0</v>
      </c>
      <c r="J55" s="99">
        <f>入力シート２!K38*60+入力シート２!K39</f>
        <v>0</v>
      </c>
      <c r="K55" s="99">
        <f>入力シート２!L38*60+入力シート２!L39</f>
        <v>0</v>
      </c>
      <c r="L55" s="99">
        <f>入力シート２!M38*60+入力シート２!M39</f>
        <v>0</v>
      </c>
      <c r="M55" s="99">
        <f>入力シート２!N38*60+入力シート２!N39</f>
        <v>0</v>
      </c>
      <c r="N55" s="99">
        <f>入力シート２!O38*60+入力シート２!O39</f>
        <v>0</v>
      </c>
      <c r="O55" s="117"/>
    </row>
    <row r="56" spans="1:15">
      <c r="A56" s="115"/>
      <c r="B56" s="97" t="s">
        <v>10</v>
      </c>
      <c r="C56" s="97">
        <f>C54*C55/60</f>
        <v>48420</v>
      </c>
      <c r="D56" s="97">
        <f t="shared" ref="D56:N56" si="13">D54*D55/60</f>
        <v>48420</v>
      </c>
      <c r="E56" s="97">
        <f t="shared" si="13"/>
        <v>48420</v>
      </c>
      <c r="F56" s="97">
        <f t="shared" si="13"/>
        <v>32280</v>
      </c>
      <c r="G56" s="97">
        <f t="shared" si="13"/>
        <v>16140</v>
      </c>
      <c r="H56" s="97" t="e">
        <f t="shared" si="13"/>
        <v>#VALUE!</v>
      </c>
      <c r="I56" s="97" t="e">
        <f t="shared" si="13"/>
        <v>#VALUE!</v>
      </c>
      <c r="J56" s="97" t="e">
        <f t="shared" si="13"/>
        <v>#VALUE!</v>
      </c>
      <c r="K56" s="97" t="e">
        <f t="shared" si="13"/>
        <v>#VALUE!</v>
      </c>
      <c r="L56" s="97" t="e">
        <f t="shared" si="13"/>
        <v>#VALUE!</v>
      </c>
      <c r="M56" s="97" t="e">
        <f t="shared" si="13"/>
        <v>#VALUE!</v>
      </c>
      <c r="N56" s="97" t="e">
        <f t="shared" si="13"/>
        <v>#VALUE!</v>
      </c>
      <c r="O56" s="117"/>
    </row>
    <row r="57" spans="1:15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8"/>
      <c r="M57" s="116"/>
      <c r="N57" s="116"/>
      <c r="O57" s="117"/>
    </row>
    <row r="58" spans="1:15">
      <c r="A58" s="115"/>
      <c r="B58" s="116" t="s">
        <v>79</v>
      </c>
      <c r="C58" s="63">
        <f>C47</f>
        <v>4</v>
      </c>
      <c r="D58" s="63">
        <f t="shared" ref="D58:N58" si="14">D47</f>
        <v>5</v>
      </c>
      <c r="E58" s="63">
        <f t="shared" si="14"/>
        <v>6</v>
      </c>
      <c r="F58" s="63">
        <f t="shared" si="14"/>
        <v>7</v>
      </c>
      <c r="G58" s="63">
        <f t="shared" si="14"/>
        <v>8</v>
      </c>
      <c r="H58" s="63" t="str">
        <f t="shared" si="14"/>
        <v/>
      </c>
      <c r="I58" s="63" t="str">
        <f t="shared" si="14"/>
        <v/>
      </c>
      <c r="J58" s="63" t="str">
        <f t="shared" si="14"/>
        <v/>
      </c>
      <c r="K58" s="63" t="str">
        <f t="shared" si="14"/>
        <v/>
      </c>
      <c r="L58" s="63" t="str">
        <f t="shared" si="14"/>
        <v/>
      </c>
      <c r="M58" s="63" t="str">
        <f t="shared" si="14"/>
        <v/>
      </c>
      <c r="N58" s="63" t="str">
        <f t="shared" si="14"/>
        <v/>
      </c>
      <c r="O58" s="117"/>
    </row>
    <row r="59" spans="1:15">
      <c r="A59" s="115"/>
      <c r="B59" s="61" t="s">
        <v>74</v>
      </c>
      <c r="C59" s="175">
        <f>C48+C49</f>
        <v>254300</v>
      </c>
      <c r="D59" s="175">
        <f t="shared" ref="D59:N59" si="15">D48+D49</f>
        <v>254300</v>
      </c>
      <c r="E59" s="175">
        <f t="shared" si="15"/>
        <v>254300</v>
      </c>
      <c r="F59" s="175">
        <f t="shared" si="15"/>
        <v>254300</v>
      </c>
      <c r="G59" s="175">
        <f t="shared" si="15"/>
        <v>254300</v>
      </c>
      <c r="H59" s="175">
        <f t="shared" si="15"/>
        <v>0</v>
      </c>
      <c r="I59" s="175">
        <f t="shared" si="15"/>
        <v>0</v>
      </c>
      <c r="J59" s="175">
        <f t="shared" si="15"/>
        <v>0</v>
      </c>
      <c r="K59" s="175">
        <f t="shared" si="15"/>
        <v>0</v>
      </c>
      <c r="L59" s="175">
        <f t="shared" si="15"/>
        <v>0</v>
      </c>
      <c r="M59" s="175">
        <f t="shared" si="15"/>
        <v>0</v>
      </c>
      <c r="N59" s="175">
        <f t="shared" si="15"/>
        <v>0</v>
      </c>
      <c r="O59" s="117"/>
    </row>
    <row r="60" spans="1:15">
      <c r="A60" s="115"/>
      <c r="B60" s="61" t="s">
        <v>82</v>
      </c>
      <c r="C60" s="61">
        <f>COUNTIF($C$50:$N$50,C59)</f>
        <v>5</v>
      </c>
      <c r="D60" s="61">
        <f t="shared" ref="D60:N60" si="16">COUNTIF($C$50:$N$50,D59)</f>
        <v>5</v>
      </c>
      <c r="E60" s="61">
        <f t="shared" si="16"/>
        <v>5</v>
      </c>
      <c r="F60" s="61">
        <f t="shared" si="16"/>
        <v>5</v>
      </c>
      <c r="G60" s="61">
        <f t="shared" si="16"/>
        <v>5</v>
      </c>
      <c r="H60" s="61">
        <f t="shared" si="16"/>
        <v>7</v>
      </c>
      <c r="I60" s="61">
        <f t="shared" si="16"/>
        <v>7</v>
      </c>
      <c r="J60" s="61">
        <f t="shared" si="16"/>
        <v>7</v>
      </c>
      <c r="K60" s="61">
        <f t="shared" si="16"/>
        <v>7</v>
      </c>
      <c r="L60" s="61">
        <f t="shared" si="16"/>
        <v>7</v>
      </c>
      <c r="M60" s="61">
        <f t="shared" si="16"/>
        <v>7</v>
      </c>
      <c r="N60" s="61">
        <f t="shared" si="16"/>
        <v>7</v>
      </c>
      <c r="O60" s="117"/>
    </row>
    <row r="61" spans="1:15">
      <c r="A61" s="115"/>
      <c r="B61" s="61" t="s">
        <v>81</v>
      </c>
      <c r="C61" s="61">
        <f>C51*C52</f>
        <v>157.5</v>
      </c>
      <c r="D61" s="61">
        <f t="shared" ref="D61:N61" si="17">D51*D52</f>
        <v>157.5</v>
      </c>
      <c r="E61" s="61">
        <f t="shared" si="17"/>
        <v>157.5</v>
      </c>
      <c r="F61" s="61">
        <f t="shared" si="17"/>
        <v>157.5</v>
      </c>
      <c r="G61" s="61">
        <f t="shared" si="17"/>
        <v>157.5</v>
      </c>
      <c r="H61" s="61">
        <f t="shared" si="17"/>
        <v>0</v>
      </c>
      <c r="I61" s="61">
        <f t="shared" si="17"/>
        <v>0</v>
      </c>
      <c r="J61" s="61">
        <f t="shared" si="17"/>
        <v>0</v>
      </c>
      <c r="K61" s="61">
        <f t="shared" si="17"/>
        <v>0</v>
      </c>
      <c r="L61" s="61">
        <f t="shared" si="17"/>
        <v>0</v>
      </c>
      <c r="M61" s="61">
        <f t="shared" si="17"/>
        <v>0</v>
      </c>
      <c r="N61" s="61">
        <f t="shared" si="17"/>
        <v>0</v>
      </c>
      <c r="O61" s="117"/>
    </row>
    <row r="62" spans="1:15">
      <c r="A62" s="115"/>
      <c r="B62" s="61" t="s">
        <v>67</v>
      </c>
      <c r="C62" s="61">
        <f>C54</f>
        <v>1614</v>
      </c>
      <c r="D62" s="61">
        <f t="shared" ref="D62:N62" si="18">D54</f>
        <v>1614</v>
      </c>
      <c r="E62" s="61">
        <f t="shared" si="18"/>
        <v>1614</v>
      </c>
      <c r="F62" s="61">
        <f t="shared" si="18"/>
        <v>1614</v>
      </c>
      <c r="G62" s="61">
        <f t="shared" si="18"/>
        <v>1614</v>
      </c>
      <c r="H62" s="61" t="str">
        <f t="shared" si="18"/>
        <v/>
      </c>
      <c r="I62" s="61" t="str">
        <f t="shared" si="18"/>
        <v/>
      </c>
      <c r="J62" s="61" t="str">
        <f t="shared" si="18"/>
        <v/>
      </c>
      <c r="K62" s="61" t="str">
        <f t="shared" si="18"/>
        <v/>
      </c>
      <c r="L62" s="61" t="str">
        <f t="shared" si="18"/>
        <v/>
      </c>
      <c r="M62" s="61" t="str">
        <f t="shared" si="18"/>
        <v/>
      </c>
      <c r="N62" s="61" t="str">
        <f t="shared" si="18"/>
        <v/>
      </c>
      <c r="O62" s="117"/>
    </row>
    <row r="63" spans="1:15">
      <c r="A63" s="115"/>
      <c r="B63" s="61" t="s">
        <v>92</v>
      </c>
      <c r="C63" s="61">
        <f>SUMIF($C$50:$N$50,C59,$C$55:$N$55)</f>
        <v>7200</v>
      </c>
      <c r="D63" s="61">
        <f>SUMIF($C$50:$N$50,D59,$C$55:$N$55)</f>
        <v>7200</v>
      </c>
      <c r="E63" s="61">
        <f t="shared" ref="E63:N63" si="19">SUMIF($C$50:$N$50,E59,$C$55:$N$55)</f>
        <v>7200</v>
      </c>
      <c r="F63" s="61">
        <f t="shared" si="19"/>
        <v>7200</v>
      </c>
      <c r="G63" s="61">
        <f t="shared" si="19"/>
        <v>7200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117"/>
    </row>
    <row r="64" spans="1:15">
      <c r="A64" s="115"/>
      <c r="B64" s="61" t="s">
        <v>80</v>
      </c>
      <c r="C64" s="61">
        <f>ROUND(C54*C63/60,0)</f>
        <v>193680</v>
      </c>
      <c r="D64" s="61" t="str">
        <f>IFERROR(IF(COUNTIF($C$59:C59,D59)&gt;=1,"",ROUND(D54*D63/60,0)),"")</f>
        <v/>
      </c>
      <c r="E64" s="61" t="str">
        <f>IFERROR(IF(COUNTIF($C$59:D59,E59)&gt;=1,"",ROUND(E54*E63/60,0)),"")</f>
        <v/>
      </c>
      <c r="F64" s="61" t="str">
        <f>IFERROR(IF(COUNTIF($C$59:E59,F59)&gt;=1,"",ROUND(F54*F63/60,0)),"")</f>
        <v/>
      </c>
      <c r="G64" s="61" t="str">
        <f>IFERROR(IF(COUNTIF($C$59:F59,G59)&gt;=1,"",ROUND(G54*G63/60,0)),"")</f>
        <v/>
      </c>
      <c r="H64" s="61" t="str">
        <f>IFERROR(IF(COUNTIF($C$59:G59,H59)&gt;=1,"",ROUND(H54*H63/60,0)),"")</f>
        <v/>
      </c>
      <c r="I64" s="61" t="str">
        <f>IFERROR(IF(COUNTIF($C$59:H59,I59)&gt;=1,"",ROUND(I54*I63/60,0)),"")</f>
        <v/>
      </c>
      <c r="J64" s="61" t="str">
        <f>IFERROR(IF(COUNTIF($C$59:I59,J59)&gt;=1,"",ROUND(J54*J63/60,0)),"")</f>
        <v/>
      </c>
      <c r="K64" s="61" t="str">
        <f>IFERROR(IF(COUNTIF($C$59:J59,K59)&gt;=1,"",ROUND(K54*K63/60,0)),"")</f>
        <v/>
      </c>
      <c r="L64" s="61" t="str">
        <f>IFERROR(IF(COUNTIF($C$59:K59,L59)&gt;=1,"",ROUND(L54*L63/60,0)),"")</f>
        <v/>
      </c>
      <c r="M64" s="61" t="str">
        <f>IFERROR(IF(COUNTIF($C$59:L59,M59)&gt;=1,"",ROUND(M54*M63/60,0)),"")</f>
        <v/>
      </c>
      <c r="N64" s="61" t="str">
        <f>IFERROR(IF(COUNTIF($C$59:M59,N59)&gt;=1,"",ROUND(N54*N63/60,0)),"")</f>
        <v/>
      </c>
      <c r="O64" s="117"/>
    </row>
    <row r="65" spans="1:15">
      <c r="A65" s="115"/>
      <c r="B65" s="106" t="s">
        <v>94</v>
      </c>
      <c r="C65" s="106">
        <f>IF(C64=0,"",IF(C64&lt;&gt;"",COLUMN()-2,""))</f>
        <v>1</v>
      </c>
      <c r="D65" s="106" t="str">
        <f>IF(D64=0,"",IF(D64&lt;&gt;"",COLUMN()-2,""))</f>
        <v/>
      </c>
      <c r="E65" s="106" t="str">
        <f>IF(E64=0,"",IF(E64&lt;&gt;"",COLUMN()-2,""))</f>
        <v/>
      </c>
      <c r="F65" s="106" t="str">
        <f t="shared" ref="F65:N65" si="20">IF(F64=0,"",IF(F64&lt;&gt;"",COLUMN()-2,""))</f>
        <v/>
      </c>
      <c r="G65" s="106" t="str">
        <f t="shared" si="20"/>
        <v/>
      </c>
      <c r="H65" s="106" t="str">
        <f t="shared" si="20"/>
        <v/>
      </c>
      <c r="I65" s="106" t="str">
        <f t="shared" si="20"/>
        <v/>
      </c>
      <c r="J65" s="106" t="str">
        <f t="shared" si="20"/>
        <v/>
      </c>
      <c r="K65" s="106" t="str">
        <f t="shared" si="20"/>
        <v/>
      </c>
      <c r="L65" s="106" t="str">
        <f t="shared" si="20"/>
        <v/>
      </c>
      <c r="M65" s="106" t="str">
        <f t="shared" si="20"/>
        <v/>
      </c>
      <c r="N65" s="106" t="str">
        <f t="shared" si="20"/>
        <v/>
      </c>
      <c r="O65" s="119"/>
    </row>
    <row r="66" spans="1:15">
      <c r="A66" s="115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19"/>
    </row>
    <row r="67" spans="1:15">
      <c r="A67" s="115"/>
      <c r="B67" s="120" t="s">
        <v>93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19"/>
    </row>
    <row r="68" spans="1:15">
      <c r="A68" s="115"/>
      <c r="B68" s="106" t="s">
        <v>74</v>
      </c>
      <c r="C68" s="106">
        <f>IFERROR(IF(入力シート２!$F$44="時給","",INDEX(C59:N65,1,SMALL(65:65,参照用!C4))),"")</f>
        <v>254300</v>
      </c>
      <c r="D68" s="106" t="str">
        <f>IFERROR(IF(入力シート２!$F$44="時給","",INDEX(D59:O65,1,SMALL(65:65,参照用!D4))),"")</f>
        <v/>
      </c>
      <c r="E68" s="106" t="str">
        <f>IFERROR(IF(入力シート２!$F$44="時給","",INDEX(E59:P65,1,SMALL(65:65,参照用!E4))),"")</f>
        <v/>
      </c>
      <c r="F68" s="106" t="str">
        <f>IFERROR(IF(入力シート２!$F$44="時給","",INDEX(F59:Q65,1,SMALL(65:65,参照用!F4))),"")</f>
        <v/>
      </c>
      <c r="G68" s="106" t="str">
        <f>IFERROR(IF(入力シート２!$F$44="時給","",INDEX(G59:R65,1,SMALL(65:65,参照用!G4))),"")</f>
        <v/>
      </c>
      <c r="H68" s="106" t="str">
        <f>IFERROR(IF(入力シート２!$F$44="時給","",INDEX(H59:S65,1,SMALL(65:65,参照用!H4))),"")</f>
        <v/>
      </c>
      <c r="I68" s="106" t="str">
        <f>IFERROR(IF(入力シート２!$F$44="時給","",INDEX(I59:T65,1,SMALL(65:65,参照用!I4))),"")</f>
        <v/>
      </c>
      <c r="J68" s="106" t="str">
        <f>IFERROR(IF(入力シート２!$F$44="時給","",INDEX(J59:U65,1,SMALL(65:65,参照用!J4))),"")</f>
        <v/>
      </c>
      <c r="K68" s="106" t="str">
        <f>IFERROR(IF(入力シート２!$F$44="時給","",INDEX(K59:V65,1,SMALL(65:65,参照用!K4))),"")</f>
        <v/>
      </c>
      <c r="L68" s="106" t="str">
        <f>IFERROR(IF(入力シート２!$F$44="時給","",INDEX(L59:W65,1,SMALL(65:65,参照用!L4))),"")</f>
        <v/>
      </c>
      <c r="M68" s="106" t="str">
        <f>IFERROR(IF(入力シート２!$F$44="時給","",INDEX(M59:X65,1,SMALL(65:65,参照用!M4))),"")</f>
        <v/>
      </c>
      <c r="N68" s="106" t="str">
        <f>IFERROR(IF(入力シート２!$F$44="時給","",INDEX(N59:Y65,1,SMALL(65:65,参照用!N4))),"")</f>
        <v/>
      </c>
      <c r="O68" s="119"/>
    </row>
    <row r="69" spans="1:15">
      <c r="A69" s="115"/>
      <c r="B69" s="106" t="s">
        <v>81</v>
      </c>
      <c r="C69" s="107">
        <f>IFERROR(IF(入力シート２!$F$44="時給","",INDEX(C59:N64,3,SMALL(65:65,参照用!C4))),"")</f>
        <v>157.5</v>
      </c>
      <c r="D69" s="107" t="str">
        <f>IFERROR(IF(入力シート２!$F$44="時給","",INDEX(D59:O64,3,SMALL(65:65,参照用!D4))),"")</f>
        <v/>
      </c>
      <c r="E69" s="107" t="str">
        <f>IFERROR(IF(入力シート２!$F$44="時給","",INDEX(E59:P64,3,SMALL(65:65,参照用!E4))),"")</f>
        <v/>
      </c>
      <c r="F69" s="107" t="str">
        <f>IFERROR(IF(入力シート２!$F$44="時給","",INDEX(F59:Q64,3,SMALL(65:65,参照用!F4))),"")</f>
        <v/>
      </c>
      <c r="G69" s="107" t="str">
        <f>IFERROR(IF(入力シート２!$F$44="時給","",INDEX(G59:R64,3,SMALL(65:65,参照用!G4))),"")</f>
        <v/>
      </c>
      <c r="H69" s="107" t="str">
        <f>IFERROR(IF(入力シート２!$F$44="時給","",INDEX(H59:S64,3,SMALL(65:65,参照用!H4))),"")</f>
        <v/>
      </c>
      <c r="I69" s="107" t="str">
        <f>IFERROR(IF(入力シート２!$F$44="時給","",INDEX(I59:T64,3,SMALL(65:65,参照用!I4))),"")</f>
        <v/>
      </c>
      <c r="J69" s="107" t="str">
        <f>IFERROR(IF(入力シート２!$F$44="時給","",INDEX(J59:U64,3,SMALL(65:65,参照用!J4))),"")</f>
        <v/>
      </c>
      <c r="K69" s="107" t="str">
        <f>IFERROR(IF(入力シート２!$F$44="時給","",INDEX(K59:V64,3,SMALL(65:65,参照用!K4))),"")</f>
        <v/>
      </c>
      <c r="L69" s="107" t="str">
        <f>IFERROR(IF(入力シート２!$F$44="時給","",INDEX(L59:W64,3,SMALL(65:65,参照用!L4))),"")</f>
        <v/>
      </c>
      <c r="M69" s="107" t="str">
        <f>IFERROR(IF(入力シート２!$F$44="時給","",INDEX(M59:X64,3,SMALL(65:65,参照用!M4))),"")</f>
        <v/>
      </c>
      <c r="N69" s="107" t="str">
        <f>IFERROR(IF(入力シート２!$F$44="時給","",INDEX(N59:Y64,3,SMALL(65:65,参照用!N4))),"")</f>
        <v/>
      </c>
      <c r="O69" s="119"/>
    </row>
    <row r="70" spans="1:15">
      <c r="A70" s="115"/>
      <c r="B70" s="106" t="s">
        <v>67</v>
      </c>
      <c r="C70" s="106">
        <f>IFERROR(INDEX($C$59:$N$64,4,SMALL(65:65,参照用!C$24)),"")</f>
        <v>1614</v>
      </c>
      <c r="D70" s="106" t="str">
        <f>IFERROR(INDEX($C$59:$N$64,4,SMALL(65:65,参照用!D$24)),"")</f>
        <v/>
      </c>
      <c r="E70" s="106" t="str">
        <f>IFERROR(INDEX($C$59:$N$64,4,SMALL(65:65,参照用!E$24)),"")</f>
        <v/>
      </c>
      <c r="F70" s="106" t="str">
        <f>IFERROR(INDEX($C$59:$N$64,4,SMALL(65:65,参照用!F$24)),"")</f>
        <v/>
      </c>
      <c r="G70" s="106" t="str">
        <f>IFERROR(INDEX($C$59:$N$64,4,SMALL(65:65,参照用!G$24)),"")</f>
        <v/>
      </c>
      <c r="H70" s="106" t="str">
        <f>IFERROR(INDEX($C$59:$N$64,4,SMALL(65:65,参照用!H$24)),"")</f>
        <v/>
      </c>
      <c r="I70" s="106" t="str">
        <f>IFERROR(INDEX($C$59:$N$64,4,SMALL(65:65,参照用!I$24)),"")</f>
        <v/>
      </c>
      <c r="J70" s="106" t="str">
        <f>IFERROR(INDEX($C$59:$N$64,4,SMALL(65:65,参照用!J$24)),"")</f>
        <v/>
      </c>
      <c r="K70" s="106" t="str">
        <f>IFERROR(INDEX($C$59:$N$64,4,SMALL(65:65,参照用!K$24)),"")</f>
        <v/>
      </c>
      <c r="L70" s="106" t="str">
        <f>IFERROR(INDEX($C$59:$N$64,4,SMALL(65:65,参照用!L$24)),"")</f>
        <v/>
      </c>
      <c r="M70" s="106" t="str">
        <f>IFERROR(INDEX($C$59:$N$64,4,SMALL(65:65,参照用!M$24)),"")</f>
        <v/>
      </c>
      <c r="N70" s="106" t="str">
        <f>IFERROR(INDEX($C$59:$N$64,4,SMALL(65:65,参照用!N$24)),"")</f>
        <v/>
      </c>
      <c r="O70" s="119"/>
    </row>
    <row r="71" spans="1:15">
      <c r="A71" s="115"/>
      <c r="B71" s="61" t="s">
        <v>89</v>
      </c>
      <c r="C71" s="106">
        <f>IFERROR(INDEX(C59:N64,5,SMALL(65:65,参照用!C$24)),"")</f>
        <v>7200</v>
      </c>
      <c r="D71" s="106" t="str">
        <f>IFERROR(INDEX(D59:O64,5,SMALL(65:65,参照用!D$24)),"")</f>
        <v/>
      </c>
      <c r="E71" s="106" t="str">
        <f>IFERROR(INDEX(E59:P64,5,SMALL(65:65,参照用!E$24)),"")</f>
        <v/>
      </c>
      <c r="F71" s="106" t="str">
        <f>IFERROR(INDEX(F59:Q64,5,SMALL(65:65,参照用!F$24)),"")</f>
        <v/>
      </c>
      <c r="G71" s="106" t="str">
        <f>IFERROR(INDEX(G59:R64,5,SMALL(65:65,参照用!G$24)),"")</f>
        <v/>
      </c>
      <c r="H71" s="106" t="str">
        <f>IFERROR(INDEX(H59:S64,5,SMALL(65:65,参照用!H$24)),"")</f>
        <v/>
      </c>
      <c r="I71" s="106" t="str">
        <f>IFERROR(INDEX(I59:T64,5,SMALL(65:65,参照用!I$24)),"")</f>
        <v/>
      </c>
      <c r="J71" s="106" t="str">
        <f>IFERROR(INDEX(J59:U64,5,SMALL(65:65,参照用!J$24)),"")</f>
        <v/>
      </c>
      <c r="K71" s="106" t="str">
        <f>IFERROR(INDEX(K59:V64,5,SMALL(65:65,参照用!K$24)),"")</f>
        <v/>
      </c>
      <c r="L71" s="106" t="str">
        <f>IFERROR(INDEX(L59:W64,5,SMALL(65:65,参照用!L$24)),"")</f>
        <v/>
      </c>
      <c r="M71" s="106" t="str">
        <f>IFERROR(INDEX(M59:X64,5,SMALL(65:65,参照用!M$24)),"")</f>
        <v/>
      </c>
      <c r="N71" s="106" t="str">
        <f>IFERROR(INDEX(N59:Y64,5,SMALL(65:65,参照用!N$24)),"")</f>
        <v/>
      </c>
      <c r="O71" s="119"/>
    </row>
    <row r="72" spans="1:15">
      <c r="A72" s="115"/>
      <c r="B72" s="61" t="s">
        <v>88</v>
      </c>
      <c r="C72" s="106">
        <f>IFERROR(ROUNDDOWN(C71/60,0),"")</f>
        <v>120</v>
      </c>
      <c r="D72" s="106" t="str">
        <f t="shared" ref="D72:N72" si="21">IFERROR(ROUNDDOWN(D71/60,0),"")</f>
        <v/>
      </c>
      <c r="E72" s="106" t="str">
        <f t="shared" si="21"/>
        <v/>
      </c>
      <c r="F72" s="106" t="str">
        <f t="shared" si="21"/>
        <v/>
      </c>
      <c r="G72" s="106" t="str">
        <f t="shared" si="21"/>
        <v/>
      </c>
      <c r="H72" s="106" t="str">
        <f t="shared" si="21"/>
        <v/>
      </c>
      <c r="I72" s="106" t="str">
        <f t="shared" si="21"/>
        <v/>
      </c>
      <c r="J72" s="106" t="str">
        <f t="shared" si="21"/>
        <v/>
      </c>
      <c r="K72" s="106" t="str">
        <f t="shared" si="21"/>
        <v/>
      </c>
      <c r="L72" s="106" t="str">
        <f t="shared" si="21"/>
        <v/>
      </c>
      <c r="M72" s="106" t="str">
        <f t="shared" si="21"/>
        <v/>
      </c>
      <c r="N72" s="106" t="str">
        <f t="shared" si="21"/>
        <v/>
      </c>
      <c r="O72" s="119"/>
    </row>
    <row r="73" spans="1:15">
      <c r="A73" s="115"/>
      <c r="B73" s="61" t="s">
        <v>87</v>
      </c>
      <c r="C73" s="106">
        <f>IFERROR(C71-C72*60,"")</f>
        <v>0</v>
      </c>
      <c r="D73" s="106" t="str">
        <f t="shared" ref="D73:N73" si="22">IFERROR(D71-D72*60,"")</f>
        <v/>
      </c>
      <c r="E73" s="106" t="str">
        <f t="shared" si="22"/>
        <v/>
      </c>
      <c r="F73" s="106" t="str">
        <f t="shared" si="22"/>
        <v/>
      </c>
      <c r="G73" s="106" t="str">
        <f t="shared" si="22"/>
        <v/>
      </c>
      <c r="H73" s="106" t="str">
        <f t="shared" si="22"/>
        <v/>
      </c>
      <c r="I73" s="106" t="str">
        <f t="shared" si="22"/>
        <v/>
      </c>
      <c r="J73" s="106" t="str">
        <f t="shared" si="22"/>
        <v/>
      </c>
      <c r="K73" s="106" t="str">
        <f t="shared" si="22"/>
        <v/>
      </c>
      <c r="L73" s="106" t="str">
        <f t="shared" si="22"/>
        <v/>
      </c>
      <c r="M73" s="106" t="str">
        <f t="shared" si="22"/>
        <v/>
      </c>
      <c r="N73" s="106" t="str">
        <f t="shared" si="22"/>
        <v/>
      </c>
      <c r="O73" s="119"/>
    </row>
    <row r="74" spans="1:15">
      <c r="A74" s="115"/>
      <c r="B74" s="106" t="s">
        <v>80</v>
      </c>
      <c r="C74" s="106">
        <f>IFERROR(INDEX($C$59:$N$64,6,SMALL(65:65,参照用!C$24)),"")</f>
        <v>193680</v>
      </c>
      <c r="D74" s="106" t="str">
        <f>IFERROR(INDEX(C59:N64,6,SMALL(65:65,参照用!D$24)),"")</f>
        <v/>
      </c>
      <c r="E74" s="106" t="str">
        <f>IFERROR(INDEX($C$15:$N$20,6,SMALL(65:65,参照用!E$24)),"")</f>
        <v/>
      </c>
      <c r="F74" s="106" t="str">
        <f>IFERROR(INDEX($C$15:$N$20,6,SMALL(65:65,参照用!F$24)),"")</f>
        <v/>
      </c>
      <c r="G74" s="106" t="str">
        <f>IFERROR(INDEX($C$15:$N$20,6,SMALL(65:65,参照用!G$24)),"")</f>
        <v/>
      </c>
      <c r="H74" s="106" t="str">
        <f>IFERROR(INDEX($C$15:$N$20,6,SMALL(65:65,参照用!H$24)),"")</f>
        <v/>
      </c>
      <c r="I74" s="106" t="str">
        <f>IFERROR(INDEX($C$15:$N$20,6,SMALL(65:65,参照用!I$24)),"")</f>
        <v/>
      </c>
      <c r="J74" s="106" t="str">
        <f>IFERROR(INDEX($C$15:$N$20,6,SMALL(65:65,参照用!J$24)),"")</f>
        <v/>
      </c>
      <c r="K74" s="106" t="str">
        <f>IFERROR(INDEX($C$15:$N$20,6,SMALL(65:65,参照用!K$24)),"")</f>
        <v/>
      </c>
      <c r="L74" s="106" t="str">
        <f>IFERROR(INDEX($C$15:$N$20,6,SMALL(65:65,参照用!L$24)),"")</f>
        <v/>
      </c>
      <c r="M74" s="106" t="str">
        <f>IFERROR(INDEX($C$15:$N$20,6,SMALL(65:65,参照用!M$24)),"")</f>
        <v/>
      </c>
      <c r="N74" s="106" t="str">
        <f>IFERROR(INDEX($C$15:$N$20,6,SMALL(65:65,参照用!N$24)),"")</f>
        <v/>
      </c>
      <c r="O74" s="119"/>
    </row>
    <row r="75" spans="1:15">
      <c r="A75" s="115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1"/>
      <c r="M75" s="120"/>
      <c r="N75" s="120"/>
      <c r="O75" s="119"/>
    </row>
    <row r="76" spans="1:15">
      <c r="A76" s="115"/>
      <c r="B76" s="120" t="s">
        <v>86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1"/>
      <c r="M76" s="120"/>
      <c r="N76" s="120"/>
      <c r="O76" s="119"/>
    </row>
    <row r="77" spans="1:15">
      <c r="A77" s="115"/>
      <c r="B77" s="120"/>
      <c r="C77" s="106" t="str">
        <f t="array" ref="C77:I87">TRANSPOSE(B68:N74)</f>
        <v>給料</v>
      </c>
      <c r="D77" s="106" t="str">
        <v>勤務時間</v>
      </c>
      <c r="E77" s="106" t="str">
        <v>時給</v>
      </c>
      <c r="F77" s="106" t="str">
        <v>研修時間まとめ（分のみ）</v>
      </c>
      <c r="G77" s="106" t="str">
        <v>研修時間まとめ（時間）</v>
      </c>
      <c r="H77" s="106" t="str">
        <v>研修時間まとめ（分）</v>
      </c>
      <c r="I77" s="106" t="str">
        <v>金額まとめ</v>
      </c>
      <c r="J77" s="120"/>
      <c r="K77" s="120"/>
      <c r="L77" s="121"/>
      <c r="M77" s="120"/>
      <c r="N77" s="120"/>
      <c r="O77" s="119"/>
    </row>
    <row r="78" spans="1:15">
      <c r="A78" s="115"/>
      <c r="B78" s="120"/>
      <c r="C78" s="106">
        <v>254300</v>
      </c>
      <c r="D78" s="106">
        <v>157.5</v>
      </c>
      <c r="E78" s="106">
        <v>1614</v>
      </c>
      <c r="F78" s="106">
        <v>7200</v>
      </c>
      <c r="G78" s="106">
        <v>120</v>
      </c>
      <c r="H78" s="106">
        <v>0</v>
      </c>
      <c r="I78" s="106">
        <v>193680</v>
      </c>
      <c r="J78" s="120"/>
      <c r="K78" s="120"/>
      <c r="L78" s="120"/>
      <c r="M78" s="120"/>
      <c r="N78" s="120"/>
      <c r="O78" s="119"/>
    </row>
    <row r="79" spans="1:15">
      <c r="A79" s="115"/>
      <c r="B79" s="120"/>
      <c r="C79" s="106" t="str">
        <v/>
      </c>
      <c r="D79" s="106" t="str">
        <v/>
      </c>
      <c r="E79" s="106" t="str">
        <v/>
      </c>
      <c r="F79" s="106" t="str">
        <v/>
      </c>
      <c r="G79" s="106" t="str">
        <v/>
      </c>
      <c r="H79" s="106" t="str">
        <v/>
      </c>
      <c r="I79" s="106" t="str">
        <v/>
      </c>
      <c r="J79" s="120"/>
      <c r="K79" s="120"/>
      <c r="L79" s="120"/>
      <c r="M79" s="120"/>
      <c r="N79" s="120"/>
      <c r="O79" s="119"/>
    </row>
    <row r="80" spans="1:15">
      <c r="A80" s="115"/>
      <c r="B80" s="120"/>
      <c r="C80" s="106" t="str">
        <v/>
      </c>
      <c r="D80" s="106" t="str">
        <v/>
      </c>
      <c r="E80" s="106" t="str">
        <v/>
      </c>
      <c r="F80" s="106" t="str">
        <v/>
      </c>
      <c r="G80" s="106" t="str">
        <v/>
      </c>
      <c r="H80" s="106" t="str">
        <v/>
      </c>
      <c r="I80" s="106" t="str">
        <v/>
      </c>
      <c r="J80" s="120"/>
      <c r="K80" s="120"/>
      <c r="L80" s="120"/>
      <c r="M80" s="120"/>
      <c r="N80" s="120"/>
      <c r="O80" s="119"/>
    </row>
    <row r="81" spans="1:15">
      <c r="A81" s="115"/>
      <c r="B81" s="120"/>
      <c r="C81" s="106" t="str">
        <v/>
      </c>
      <c r="D81" s="106" t="str">
        <v/>
      </c>
      <c r="E81" s="106" t="str">
        <v/>
      </c>
      <c r="F81" s="106" t="str">
        <v/>
      </c>
      <c r="G81" s="106" t="str">
        <v/>
      </c>
      <c r="H81" s="106" t="str">
        <v/>
      </c>
      <c r="I81" s="106" t="str">
        <v/>
      </c>
      <c r="J81" s="120"/>
      <c r="K81" s="120"/>
      <c r="L81" s="120"/>
      <c r="M81" s="120"/>
      <c r="N81" s="120"/>
      <c r="O81" s="119"/>
    </row>
    <row r="82" spans="1:15">
      <c r="A82" s="115"/>
      <c r="B82" s="120"/>
      <c r="C82" s="106" t="str">
        <v/>
      </c>
      <c r="D82" s="106" t="str">
        <v/>
      </c>
      <c r="E82" s="106" t="str">
        <v/>
      </c>
      <c r="F82" s="106" t="str">
        <v/>
      </c>
      <c r="G82" s="106" t="str">
        <v/>
      </c>
      <c r="H82" s="106" t="str">
        <v/>
      </c>
      <c r="I82" s="106" t="str">
        <v/>
      </c>
      <c r="J82" s="120"/>
      <c r="K82" s="120"/>
      <c r="L82" s="120"/>
      <c r="M82" s="120"/>
      <c r="N82" s="120"/>
      <c r="O82" s="119"/>
    </row>
    <row r="83" spans="1:15">
      <c r="A83" s="115"/>
      <c r="B83" s="120"/>
      <c r="C83" s="106" t="str">
        <v/>
      </c>
      <c r="D83" s="106" t="str">
        <v/>
      </c>
      <c r="E83" s="106" t="str">
        <v/>
      </c>
      <c r="F83" s="106" t="str">
        <v/>
      </c>
      <c r="G83" s="106" t="str">
        <v/>
      </c>
      <c r="H83" s="106" t="str">
        <v/>
      </c>
      <c r="I83" s="106" t="str">
        <v/>
      </c>
      <c r="J83" s="120"/>
      <c r="K83" s="120"/>
      <c r="L83" s="120"/>
      <c r="M83" s="120"/>
      <c r="N83" s="120"/>
      <c r="O83" s="119"/>
    </row>
    <row r="84" spans="1:15">
      <c r="A84" s="115"/>
      <c r="B84" s="120"/>
      <c r="C84" s="106" t="str">
        <v/>
      </c>
      <c r="D84" s="106" t="str">
        <v/>
      </c>
      <c r="E84" s="106" t="str">
        <v/>
      </c>
      <c r="F84" s="106" t="str">
        <v/>
      </c>
      <c r="G84" s="106" t="str">
        <v/>
      </c>
      <c r="H84" s="106" t="str">
        <v/>
      </c>
      <c r="I84" s="106" t="str">
        <v/>
      </c>
      <c r="J84" s="120"/>
      <c r="K84" s="120"/>
      <c r="L84" s="121"/>
      <c r="M84" s="120"/>
      <c r="N84" s="120"/>
      <c r="O84" s="119"/>
    </row>
    <row r="85" spans="1:15">
      <c r="A85" s="115"/>
      <c r="B85" s="120"/>
      <c r="C85" s="106" t="str">
        <v/>
      </c>
      <c r="D85" s="106" t="str">
        <v/>
      </c>
      <c r="E85" s="106" t="str">
        <v/>
      </c>
      <c r="F85" s="106" t="str">
        <v/>
      </c>
      <c r="G85" s="106" t="str">
        <v/>
      </c>
      <c r="H85" s="106" t="str">
        <v/>
      </c>
      <c r="I85" s="106" t="str">
        <v/>
      </c>
      <c r="J85" s="120"/>
      <c r="K85" s="120"/>
      <c r="L85" s="121"/>
      <c r="M85" s="120"/>
      <c r="N85" s="120"/>
      <c r="O85" s="119"/>
    </row>
    <row r="86" spans="1:15">
      <c r="A86" s="115"/>
      <c r="B86" s="120"/>
      <c r="C86" s="106" t="str">
        <v/>
      </c>
      <c r="D86" s="106" t="str">
        <v/>
      </c>
      <c r="E86" s="106" t="str">
        <v/>
      </c>
      <c r="F86" s="106" t="str">
        <v/>
      </c>
      <c r="G86" s="106" t="str">
        <v/>
      </c>
      <c r="H86" s="106" t="str">
        <v/>
      </c>
      <c r="I86" s="106" t="str">
        <v/>
      </c>
      <c r="J86" s="120"/>
      <c r="K86" s="120"/>
      <c r="L86" s="121"/>
      <c r="M86" s="120"/>
      <c r="N86" s="120"/>
      <c r="O86" s="119"/>
    </row>
    <row r="87" spans="1:15">
      <c r="A87" s="115"/>
      <c r="B87" s="120"/>
      <c r="C87" s="106" t="str">
        <v/>
      </c>
      <c r="D87" s="106" t="str">
        <v/>
      </c>
      <c r="E87" s="106" t="str">
        <v/>
      </c>
      <c r="F87" s="106" t="str">
        <v/>
      </c>
      <c r="G87" s="106" t="str">
        <v/>
      </c>
      <c r="H87" s="106" t="str">
        <v/>
      </c>
      <c r="I87" s="106" t="str">
        <v/>
      </c>
      <c r="J87" s="120"/>
      <c r="K87" s="120"/>
      <c r="L87" s="121"/>
      <c r="M87" s="120"/>
      <c r="N87" s="120"/>
      <c r="O87" s="119"/>
    </row>
    <row r="88" spans="1:15">
      <c r="A88" s="122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4"/>
      <c r="M88" s="123"/>
      <c r="N88" s="123"/>
      <c r="O88" s="125"/>
    </row>
    <row r="90" spans="1:15" ht="14">
      <c r="A90" s="110"/>
      <c r="B90" s="111" t="s">
        <v>131</v>
      </c>
      <c r="C90" s="112"/>
      <c r="D90" s="112"/>
      <c r="E90" s="112"/>
      <c r="F90" s="112"/>
      <c r="G90" s="112"/>
      <c r="H90" s="112"/>
      <c r="I90" s="112"/>
      <c r="J90" s="112"/>
      <c r="K90" s="113"/>
      <c r="L90" s="112"/>
      <c r="M90" s="112"/>
      <c r="N90" s="112"/>
      <c r="O90" s="114"/>
    </row>
    <row r="91" spans="1:15">
      <c r="A91" s="115"/>
      <c r="B91" s="116"/>
      <c r="C91" s="61">
        <f>入力シート２!D64</f>
        <v>5</v>
      </c>
      <c r="D91" s="61">
        <f>入力シート２!E64</f>
        <v>6</v>
      </c>
      <c r="E91" s="61">
        <f>入力シート２!F64</f>
        <v>7</v>
      </c>
      <c r="F91" s="61">
        <f>入力シート２!G64</f>
        <v>8</v>
      </c>
      <c r="G91" s="61">
        <f>入力シート２!H64</f>
        <v>9</v>
      </c>
      <c r="H91" s="61" t="str">
        <f>入力シート２!I64</f>
        <v/>
      </c>
      <c r="I91" s="61" t="str">
        <f>入力シート２!J64</f>
        <v/>
      </c>
      <c r="J91" s="61" t="str">
        <f>入力シート２!K64</f>
        <v/>
      </c>
      <c r="K91" s="61" t="str">
        <f>入力シート２!L64</f>
        <v/>
      </c>
      <c r="L91" s="61" t="str">
        <f>入力シート２!M64</f>
        <v/>
      </c>
      <c r="M91" s="61" t="str">
        <f>入力シート２!N64</f>
        <v/>
      </c>
      <c r="N91" s="61" t="str">
        <f>入力シート２!O64</f>
        <v/>
      </c>
      <c r="O91" s="117"/>
    </row>
    <row r="92" spans="1:15">
      <c r="A92" s="115"/>
      <c r="B92" s="62" t="s">
        <v>75</v>
      </c>
      <c r="C92" s="174">
        <f>入力シート２!D73</f>
        <v>1800</v>
      </c>
      <c r="D92" s="174">
        <f>入力シート２!E73</f>
        <v>1800</v>
      </c>
      <c r="E92" s="174">
        <f>入力シート２!F73</f>
        <v>1800</v>
      </c>
      <c r="F92" s="174">
        <f>入力シート２!G73</f>
        <v>1800</v>
      </c>
      <c r="G92" s="174">
        <f>入力シート２!H73</f>
        <v>1800</v>
      </c>
      <c r="H92" s="174">
        <f>入力シート２!I73</f>
        <v>0</v>
      </c>
      <c r="I92" s="174">
        <f>入力シート２!J73</f>
        <v>0</v>
      </c>
      <c r="J92" s="174">
        <f>入力シート２!K73</f>
        <v>0</v>
      </c>
      <c r="K92" s="174">
        <f>入力シート２!L73</f>
        <v>0</v>
      </c>
      <c r="L92" s="174">
        <f>入力シート２!M73</f>
        <v>0</v>
      </c>
      <c r="M92" s="174">
        <f>入力シート２!N73</f>
        <v>0</v>
      </c>
      <c r="N92" s="174">
        <f>入力シート２!O73</f>
        <v>0</v>
      </c>
      <c r="O92" s="117"/>
    </row>
    <row r="93" spans="1:15">
      <c r="A93" s="115"/>
      <c r="B93" s="53" t="s">
        <v>49</v>
      </c>
      <c r="C93" s="174">
        <f>入力シート２!D74</f>
        <v>0</v>
      </c>
      <c r="D93" s="174">
        <f>入力シート２!E74</f>
        <v>0</v>
      </c>
      <c r="E93" s="174">
        <f>入力シート２!F74</f>
        <v>0</v>
      </c>
      <c r="F93" s="174">
        <f>入力シート２!G74</f>
        <v>0</v>
      </c>
      <c r="G93" s="174">
        <f>入力シート２!H74</f>
        <v>0</v>
      </c>
      <c r="H93" s="174">
        <f>入力シート２!I74</f>
        <v>0</v>
      </c>
      <c r="I93" s="174">
        <f>入力シート２!J74</f>
        <v>0</v>
      </c>
      <c r="J93" s="174">
        <f>入力シート２!K74</f>
        <v>0</v>
      </c>
      <c r="K93" s="174">
        <f>入力シート２!L74</f>
        <v>0</v>
      </c>
      <c r="L93" s="174">
        <f>入力シート２!M74</f>
        <v>0</v>
      </c>
      <c r="M93" s="174">
        <f>入力シート２!N74</f>
        <v>0</v>
      </c>
      <c r="N93" s="174">
        <f>入力シート２!O74</f>
        <v>0</v>
      </c>
      <c r="O93" s="117"/>
    </row>
    <row r="94" spans="1:15">
      <c r="A94" s="115"/>
      <c r="B94" s="52" t="s">
        <v>10</v>
      </c>
      <c r="C94" s="176">
        <f>C92+C93</f>
        <v>1800</v>
      </c>
      <c r="D94" s="52">
        <f t="shared" ref="D94:N94" si="23">D92+D93</f>
        <v>1800</v>
      </c>
      <c r="E94" s="52">
        <f t="shared" si="23"/>
        <v>1800</v>
      </c>
      <c r="F94" s="52">
        <f t="shared" si="23"/>
        <v>1800</v>
      </c>
      <c r="G94" s="52">
        <f t="shared" si="23"/>
        <v>1800</v>
      </c>
      <c r="H94" s="52">
        <f t="shared" si="23"/>
        <v>0</v>
      </c>
      <c r="I94" s="52">
        <f t="shared" si="23"/>
        <v>0</v>
      </c>
      <c r="J94" s="52">
        <f t="shared" si="23"/>
        <v>0</v>
      </c>
      <c r="K94" s="52">
        <f t="shared" si="23"/>
        <v>0</v>
      </c>
      <c r="L94" s="52">
        <f t="shared" si="23"/>
        <v>0</v>
      </c>
      <c r="M94" s="52">
        <f t="shared" si="23"/>
        <v>0</v>
      </c>
      <c r="N94" s="52">
        <f t="shared" si="23"/>
        <v>0</v>
      </c>
      <c r="O94" s="117"/>
    </row>
    <row r="95" spans="1:15">
      <c r="A95" s="115"/>
      <c r="B95" s="53" t="s">
        <v>68</v>
      </c>
      <c r="C95" s="53">
        <f>入力シート２!D79</f>
        <v>6</v>
      </c>
      <c r="D95" s="53">
        <f>入力シート２!E79</f>
        <v>6</v>
      </c>
      <c r="E95" s="53">
        <f>入力シート２!F79</f>
        <v>6</v>
      </c>
      <c r="F95" s="53">
        <f>入力シート２!G79</f>
        <v>6</v>
      </c>
      <c r="G95" s="53">
        <f>入力シート２!H79</f>
        <v>6</v>
      </c>
      <c r="H95" s="53">
        <f>入力シート２!I79</f>
        <v>0</v>
      </c>
      <c r="I95" s="53">
        <f>入力シート２!J79</f>
        <v>0</v>
      </c>
      <c r="J95" s="53">
        <f>入力シート２!K79</f>
        <v>0</v>
      </c>
      <c r="K95" s="53">
        <f>入力シート２!L79</f>
        <v>0</v>
      </c>
      <c r="L95" s="53">
        <f>入力シート２!M79</f>
        <v>0</v>
      </c>
      <c r="M95" s="53">
        <f>入力シート２!N79</f>
        <v>0</v>
      </c>
      <c r="N95" s="53">
        <f>入力シート２!O79</f>
        <v>0</v>
      </c>
      <c r="O95" s="117"/>
    </row>
    <row r="96" spans="1:15">
      <c r="A96" s="115"/>
      <c r="B96" s="53" t="s">
        <v>69</v>
      </c>
      <c r="C96" s="53">
        <f>入力シート２!D80</f>
        <v>13</v>
      </c>
      <c r="D96" s="53">
        <f>入力シート２!E80</f>
        <v>14</v>
      </c>
      <c r="E96" s="53">
        <f>入力シート２!F80</f>
        <v>15</v>
      </c>
      <c r="F96" s="53">
        <f>入力シート２!G80</f>
        <v>15</v>
      </c>
      <c r="G96" s="53">
        <f>入力シート２!H80</f>
        <v>15</v>
      </c>
      <c r="H96" s="53">
        <f>入力シート２!I80</f>
        <v>0</v>
      </c>
      <c r="I96" s="53">
        <f>入力シート２!J80</f>
        <v>0</v>
      </c>
      <c r="J96" s="53">
        <f>入力シート２!K80</f>
        <v>0</v>
      </c>
      <c r="K96" s="53">
        <f>入力シート２!L80</f>
        <v>0</v>
      </c>
      <c r="L96" s="53">
        <f>入力シート２!M80</f>
        <v>0</v>
      </c>
      <c r="M96" s="53">
        <f>入力シート２!N80</f>
        <v>0</v>
      </c>
      <c r="N96" s="53">
        <f>入力シート２!O80</f>
        <v>0</v>
      </c>
      <c r="O96" s="117"/>
    </row>
    <row r="97" spans="1:15" ht="13.5" thickBot="1">
      <c r="A97" s="115"/>
      <c r="B97" s="63" t="s">
        <v>10</v>
      </c>
      <c r="C97" s="63">
        <f>C95*C96</f>
        <v>78</v>
      </c>
      <c r="D97" s="63">
        <f t="shared" ref="D97:N97" si="24">D95*D96</f>
        <v>84</v>
      </c>
      <c r="E97" s="63">
        <f t="shared" si="24"/>
        <v>90</v>
      </c>
      <c r="F97" s="63">
        <f t="shared" si="24"/>
        <v>90</v>
      </c>
      <c r="G97" s="63">
        <f t="shared" si="24"/>
        <v>90</v>
      </c>
      <c r="H97" s="63">
        <f t="shared" si="24"/>
        <v>0</v>
      </c>
      <c r="I97" s="63">
        <f t="shared" si="24"/>
        <v>0</v>
      </c>
      <c r="J97" s="63">
        <f t="shared" si="24"/>
        <v>0</v>
      </c>
      <c r="K97" s="63">
        <f t="shared" si="24"/>
        <v>0</v>
      </c>
      <c r="L97" s="63">
        <f t="shared" si="24"/>
        <v>0</v>
      </c>
      <c r="M97" s="63">
        <f t="shared" si="24"/>
        <v>0</v>
      </c>
      <c r="N97" s="63">
        <f t="shared" si="24"/>
        <v>0</v>
      </c>
      <c r="O97" s="117"/>
    </row>
    <row r="98" spans="1:15" ht="13.5" thickBot="1">
      <c r="A98" s="115"/>
      <c r="B98" s="98" t="s">
        <v>67</v>
      </c>
      <c r="C98" s="99">
        <f>IFERROR(IF(入力シート２!$F$71="時給",入力シート２!D73,ROUNDDOWN(C94/C97,0)),"")</f>
        <v>1800</v>
      </c>
      <c r="D98" s="99">
        <f>IFERROR(IF(入力シート２!$F$71="時給",入力シート２!E73,ROUNDDOWN(D94/D97,0)),"")</f>
        <v>1800</v>
      </c>
      <c r="E98" s="99">
        <f>IFERROR(IF(入力シート２!$F$71="時給",入力シート２!F73,ROUNDDOWN(E94/E97,0)),"")</f>
        <v>1800</v>
      </c>
      <c r="F98" s="99">
        <f>IFERROR(IF(入力シート２!$F$71="時給",入力シート２!G73,ROUNDDOWN(F94/F97,0)),"")</f>
        <v>1800</v>
      </c>
      <c r="G98" s="99">
        <f>IFERROR(IF(入力シート２!$F$71="時給",入力シート２!H73,ROUNDDOWN(G94/G97,0)),"")</f>
        <v>1800</v>
      </c>
      <c r="H98" s="99">
        <f>IFERROR(IF(入力シート２!$F$71="時給",入力シート２!I73,ROUNDDOWN(H94/H97,0)),"")</f>
        <v>0</v>
      </c>
      <c r="I98" s="99">
        <f>IFERROR(IF(入力シート２!$F$71="時給",入力シート２!J73,ROUNDDOWN(I94/I97,0)),"")</f>
        <v>0</v>
      </c>
      <c r="J98" s="99">
        <f>IFERROR(IF(入力シート２!$F$71="時給",入力シート２!K73,ROUNDDOWN(J94/J97,0)),"")</f>
        <v>0</v>
      </c>
      <c r="K98" s="99">
        <f>IFERROR(IF(入力シート２!$F$71="時給",入力シート２!L73,ROUNDDOWN(K94/K97,0)),"")</f>
        <v>0</v>
      </c>
      <c r="L98" s="99">
        <f>IFERROR(IF(入力シート２!$F$71="時給",入力シート２!M73,ROUNDDOWN(L94/L97,0)),"")</f>
        <v>0</v>
      </c>
      <c r="M98" s="99">
        <f>IFERROR(IF(入力シート２!$F$71="時給",入力シート２!N73,ROUNDDOWN(M94/M97,0)),"")</f>
        <v>0</v>
      </c>
      <c r="N98" s="99">
        <f>IFERROR(IF(入力シート２!$F$71="時給",入力シート２!O73,ROUNDDOWN(N94/N97,0)),"")</f>
        <v>0</v>
      </c>
      <c r="O98" s="117"/>
    </row>
    <row r="99" spans="1:15" ht="13.5" thickBot="1">
      <c r="A99" s="115"/>
      <c r="B99" s="98" t="s">
        <v>91</v>
      </c>
      <c r="C99" s="99">
        <f>入力シート２!D65*60+入力シート２!D66</f>
        <v>1800</v>
      </c>
      <c r="D99" s="99">
        <f>入力シート２!E65*60+入力シート２!E66</f>
        <v>1800</v>
      </c>
      <c r="E99" s="99">
        <f>入力シート２!F65*60+入力シート２!F66</f>
        <v>1200</v>
      </c>
      <c r="F99" s="99">
        <f>入力シート２!G65*60+入力シート２!G66</f>
        <v>1200</v>
      </c>
      <c r="G99" s="99">
        <f>入力シート２!H65*60+入力シート２!H66</f>
        <v>1200</v>
      </c>
      <c r="H99" s="99">
        <f>入力シート２!I65*60+入力シート２!I66</f>
        <v>0</v>
      </c>
      <c r="I99" s="99">
        <f>入力シート２!J65*60+入力シート２!J66</f>
        <v>0</v>
      </c>
      <c r="J99" s="99">
        <f>入力シート２!K65*60+入力シート２!K66</f>
        <v>0</v>
      </c>
      <c r="K99" s="99">
        <f>入力シート２!L65*60+入力シート２!L66</f>
        <v>0</v>
      </c>
      <c r="L99" s="99">
        <f>入力シート２!M65*60+入力シート２!M66</f>
        <v>0</v>
      </c>
      <c r="M99" s="99">
        <f>入力シート２!N65*60+入力シート２!N66</f>
        <v>0</v>
      </c>
      <c r="N99" s="99">
        <f>入力シート２!O65*60+入力シート２!O66</f>
        <v>0</v>
      </c>
      <c r="O99" s="117"/>
    </row>
    <row r="100" spans="1:15">
      <c r="A100" s="115"/>
      <c r="B100" s="97" t="s">
        <v>10</v>
      </c>
      <c r="C100" s="97">
        <f>C98*C99/60</f>
        <v>54000</v>
      </c>
      <c r="D100" s="97">
        <f t="shared" ref="D100:N100" si="25">D98*D99/60</f>
        <v>54000</v>
      </c>
      <c r="E100" s="97">
        <f t="shared" si="25"/>
        <v>36000</v>
      </c>
      <c r="F100" s="97">
        <f t="shared" si="25"/>
        <v>36000</v>
      </c>
      <c r="G100" s="97">
        <f t="shared" si="25"/>
        <v>36000</v>
      </c>
      <c r="H100" s="97">
        <f t="shared" si="25"/>
        <v>0</v>
      </c>
      <c r="I100" s="97">
        <f t="shared" si="25"/>
        <v>0</v>
      </c>
      <c r="J100" s="97">
        <f t="shared" si="25"/>
        <v>0</v>
      </c>
      <c r="K100" s="97">
        <f t="shared" si="25"/>
        <v>0</v>
      </c>
      <c r="L100" s="97">
        <f t="shared" si="25"/>
        <v>0</v>
      </c>
      <c r="M100" s="97">
        <f t="shared" si="25"/>
        <v>0</v>
      </c>
      <c r="N100" s="97">
        <f t="shared" si="25"/>
        <v>0</v>
      </c>
      <c r="O100" s="117"/>
    </row>
    <row r="101" spans="1:15">
      <c r="A101" s="115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8"/>
      <c r="M101" s="116"/>
      <c r="N101" s="116"/>
      <c r="O101" s="117"/>
    </row>
    <row r="102" spans="1:15">
      <c r="A102" s="115"/>
      <c r="B102" s="116" t="s">
        <v>79</v>
      </c>
      <c r="C102" s="63">
        <f>C91</f>
        <v>5</v>
      </c>
      <c r="D102" s="63">
        <f t="shared" ref="D102:N102" si="26">D91</f>
        <v>6</v>
      </c>
      <c r="E102" s="63">
        <f t="shared" si="26"/>
        <v>7</v>
      </c>
      <c r="F102" s="63">
        <f t="shared" si="26"/>
        <v>8</v>
      </c>
      <c r="G102" s="63">
        <f t="shared" si="26"/>
        <v>9</v>
      </c>
      <c r="H102" s="63" t="str">
        <f t="shared" si="26"/>
        <v/>
      </c>
      <c r="I102" s="63" t="str">
        <f t="shared" si="26"/>
        <v/>
      </c>
      <c r="J102" s="63" t="str">
        <f t="shared" si="26"/>
        <v/>
      </c>
      <c r="K102" s="63" t="str">
        <f t="shared" si="26"/>
        <v/>
      </c>
      <c r="L102" s="63" t="str">
        <f t="shared" si="26"/>
        <v/>
      </c>
      <c r="M102" s="63" t="str">
        <f t="shared" si="26"/>
        <v/>
      </c>
      <c r="N102" s="63" t="str">
        <f t="shared" si="26"/>
        <v/>
      </c>
      <c r="O102" s="117"/>
    </row>
    <row r="103" spans="1:15">
      <c r="A103" s="115"/>
      <c r="B103" s="61" t="s">
        <v>74</v>
      </c>
      <c r="C103" s="175">
        <f>C92+C93</f>
        <v>1800</v>
      </c>
      <c r="D103" s="175">
        <f t="shared" ref="D103:N103" si="27">D92+D93</f>
        <v>1800</v>
      </c>
      <c r="E103" s="175">
        <f t="shared" si="27"/>
        <v>1800</v>
      </c>
      <c r="F103" s="175">
        <f t="shared" si="27"/>
        <v>1800</v>
      </c>
      <c r="G103" s="175">
        <f t="shared" si="27"/>
        <v>1800</v>
      </c>
      <c r="H103" s="175">
        <f t="shared" si="27"/>
        <v>0</v>
      </c>
      <c r="I103" s="175">
        <f t="shared" si="27"/>
        <v>0</v>
      </c>
      <c r="J103" s="175">
        <f t="shared" si="27"/>
        <v>0</v>
      </c>
      <c r="K103" s="175">
        <f t="shared" si="27"/>
        <v>0</v>
      </c>
      <c r="L103" s="175">
        <f t="shared" si="27"/>
        <v>0</v>
      </c>
      <c r="M103" s="175">
        <f t="shared" si="27"/>
        <v>0</v>
      </c>
      <c r="N103" s="175">
        <f t="shared" si="27"/>
        <v>0</v>
      </c>
      <c r="O103" s="117"/>
    </row>
    <row r="104" spans="1:15">
      <c r="A104" s="115"/>
      <c r="B104" s="61" t="s">
        <v>82</v>
      </c>
      <c r="C104" s="61">
        <f>COUNTIF($C$94:$N$94,C103)</f>
        <v>5</v>
      </c>
      <c r="D104" s="61">
        <f t="shared" ref="D104:N104" si="28">COUNTIF($C$94:$N$94,D103)</f>
        <v>5</v>
      </c>
      <c r="E104" s="61">
        <f t="shared" si="28"/>
        <v>5</v>
      </c>
      <c r="F104" s="61">
        <f t="shared" si="28"/>
        <v>5</v>
      </c>
      <c r="G104" s="61">
        <f t="shared" si="28"/>
        <v>5</v>
      </c>
      <c r="H104" s="61">
        <f t="shared" si="28"/>
        <v>7</v>
      </c>
      <c r="I104" s="61">
        <f t="shared" si="28"/>
        <v>7</v>
      </c>
      <c r="J104" s="61">
        <f t="shared" si="28"/>
        <v>7</v>
      </c>
      <c r="K104" s="61">
        <f t="shared" si="28"/>
        <v>7</v>
      </c>
      <c r="L104" s="61">
        <f t="shared" si="28"/>
        <v>7</v>
      </c>
      <c r="M104" s="61">
        <f t="shared" si="28"/>
        <v>7</v>
      </c>
      <c r="N104" s="61">
        <f t="shared" si="28"/>
        <v>7</v>
      </c>
      <c r="O104" s="117"/>
    </row>
    <row r="105" spans="1:15">
      <c r="A105" s="115"/>
      <c r="B105" s="61" t="s">
        <v>81</v>
      </c>
      <c r="C105" s="61">
        <f>C95*C96</f>
        <v>78</v>
      </c>
      <c r="D105" s="61">
        <f t="shared" ref="D105:N105" si="29">D95*D96</f>
        <v>84</v>
      </c>
      <c r="E105" s="61">
        <f t="shared" si="29"/>
        <v>90</v>
      </c>
      <c r="F105" s="61">
        <f t="shared" si="29"/>
        <v>90</v>
      </c>
      <c r="G105" s="61">
        <f t="shared" si="29"/>
        <v>90</v>
      </c>
      <c r="H105" s="61">
        <f t="shared" si="29"/>
        <v>0</v>
      </c>
      <c r="I105" s="61">
        <f t="shared" si="29"/>
        <v>0</v>
      </c>
      <c r="J105" s="61">
        <f t="shared" si="29"/>
        <v>0</v>
      </c>
      <c r="K105" s="61">
        <f t="shared" si="29"/>
        <v>0</v>
      </c>
      <c r="L105" s="61">
        <f t="shared" si="29"/>
        <v>0</v>
      </c>
      <c r="M105" s="61">
        <f t="shared" si="29"/>
        <v>0</v>
      </c>
      <c r="N105" s="61">
        <f t="shared" si="29"/>
        <v>0</v>
      </c>
      <c r="O105" s="117"/>
    </row>
    <row r="106" spans="1:15">
      <c r="A106" s="115"/>
      <c r="B106" s="61" t="s">
        <v>67</v>
      </c>
      <c r="C106" s="61">
        <f>C98</f>
        <v>1800</v>
      </c>
      <c r="D106" s="61">
        <f t="shared" ref="D106:N106" si="30">D98</f>
        <v>1800</v>
      </c>
      <c r="E106" s="61">
        <f t="shared" si="30"/>
        <v>1800</v>
      </c>
      <c r="F106" s="61">
        <f t="shared" si="30"/>
        <v>1800</v>
      </c>
      <c r="G106" s="61">
        <f t="shared" si="30"/>
        <v>1800</v>
      </c>
      <c r="H106" s="61">
        <f t="shared" si="30"/>
        <v>0</v>
      </c>
      <c r="I106" s="61">
        <f t="shared" si="30"/>
        <v>0</v>
      </c>
      <c r="J106" s="61">
        <f t="shared" si="30"/>
        <v>0</v>
      </c>
      <c r="K106" s="61">
        <f t="shared" si="30"/>
        <v>0</v>
      </c>
      <c r="L106" s="61">
        <f t="shared" si="30"/>
        <v>0</v>
      </c>
      <c r="M106" s="61">
        <f t="shared" si="30"/>
        <v>0</v>
      </c>
      <c r="N106" s="61">
        <f t="shared" si="30"/>
        <v>0</v>
      </c>
      <c r="O106" s="117"/>
    </row>
    <row r="107" spans="1:15">
      <c r="A107" s="115"/>
      <c r="B107" s="61" t="s">
        <v>92</v>
      </c>
      <c r="C107" s="61">
        <f>SUMIF($C$94:$N$94,C103,$C$99:$N$99)</f>
        <v>7200</v>
      </c>
      <c r="D107" s="61">
        <f t="shared" ref="D107:N107" si="31">SUMIF($C$94:$N$94,D103,$C$99:$N$99)</f>
        <v>7200</v>
      </c>
      <c r="E107" s="61">
        <f t="shared" si="31"/>
        <v>7200</v>
      </c>
      <c r="F107" s="61">
        <f t="shared" si="31"/>
        <v>7200</v>
      </c>
      <c r="G107" s="61">
        <f t="shared" si="31"/>
        <v>7200</v>
      </c>
      <c r="H107" s="61">
        <f t="shared" si="31"/>
        <v>0</v>
      </c>
      <c r="I107" s="61">
        <f t="shared" si="31"/>
        <v>0</v>
      </c>
      <c r="J107" s="61">
        <f t="shared" si="31"/>
        <v>0</v>
      </c>
      <c r="K107" s="61">
        <f t="shared" si="31"/>
        <v>0</v>
      </c>
      <c r="L107" s="61">
        <f t="shared" si="31"/>
        <v>0</v>
      </c>
      <c r="M107" s="61">
        <f t="shared" si="31"/>
        <v>0</v>
      </c>
      <c r="N107" s="61">
        <f t="shared" si="31"/>
        <v>0</v>
      </c>
      <c r="O107" s="117"/>
    </row>
    <row r="108" spans="1:15">
      <c r="A108" s="115"/>
      <c r="B108" s="61" t="s">
        <v>80</v>
      </c>
      <c r="C108" s="61">
        <f>ROUND(C98*C107/60,0)</f>
        <v>216000</v>
      </c>
      <c r="D108" s="61" t="str">
        <f>IFERROR(IF(COUNTIF($C$103:C103,D103)&gt;=1,"",ROUND(D98*D107/60,0)),"")</f>
        <v/>
      </c>
      <c r="E108" s="61" t="str">
        <f>IFERROR(IF(COUNTIF($C$103:D103,E103)&gt;=1,"",ROUND(E98*E107/60,0)),"")</f>
        <v/>
      </c>
      <c r="F108" s="61" t="str">
        <f>IFERROR(IF(COUNTIF($C$103:E103,F103)&gt;=1,"",ROUND(F98*F107/60,0)),"")</f>
        <v/>
      </c>
      <c r="G108" s="61" t="str">
        <f>IFERROR(IF(COUNTIF($C$103:F103,G103)&gt;=1,"",ROUND(G98*G107/60,0)),"")</f>
        <v/>
      </c>
      <c r="H108" s="61">
        <f>IFERROR(IF(COUNTIF($C$103:G103,H103)&gt;=1,"",ROUND(H98*H107/60,0)),"")</f>
        <v>0</v>
      </c>
      <c r="I108" s="61" t="str">
        <f>IFERROR(IF(COUNTIF($C$103:H103,I103)&gt;=1,"",ROUND(I98*I107/60,0)),"")</f>
        <v/>
      </c>
      <c r="J108" s="61" t="str">
        <f>IFERROR(IF(COUNTIF($C$103:I103,J103)&gt;=1,"",ROUND(J98*J107/60,0)),"")</f>
        <v/>
      </c>
      <c r="K108" s="61" t="str">
        <f>IFERROR(IF(COUNTIF($C$103:J103,K103)&gt;=1,"",ROUND(K98*K107/60,0)),"")</f>
        <v/>
      </c>
      <c r="L108" s="61" t="str">
        <f>IFERROR(IF(COUNTIF($C$103:K103,L103)&gt;=1,"",ROUND(L98*L107/60,0)),"")</f>
        <v/>
      </c>
      <c r="M108" s="61" t="str">
        <f>IFERROR(IF(COUNTIF($C$103:L103,M103)&gt;=1,"",ROUND(M98*M107/60,0)),"")</f>
        <v/>
      </c>
      <c r="N108" s="61" t="str">
        <f>IFERROR(IF(COUNTIF($C$103:M103,N103)&gt;=1,"",ROUND(N98*N107/60,0)),"")</f>
        <v/>
      </c>
      <c r="O108" s="117"/>
    </row>
    <row r="109" spans="1:15">
      <c r="A109" s="115"/>
      <c r="B109" s="106" t="s">
        <v>94</v>
      </c>
      <c r="C109" s="106">
        <f>IF(C108=0,"",IF(C108&lt;&gt;"",COLUMN()-2,""))</f>
        <v>1</v>
      </c>
      <c r="D109" s="106" t="str">
        <f>IF(D108=0,"",IF(D108&lt;&gt;"",COLUMN()-2,""))</f>
        <v/>
      </c>
      <c r="E109" s="106" t="str">
        <f>IF(E108=0,"",IF(E108&lt;&gt;"",COLUMN()-2,""))</f>
        <v/>
      </c>
      <c r="F109" s="106" t="str">
        <f t="shared" ref="F109:N109" si="32">IF(F108=0,"",IF(F108&lt;&gt;"",COLUMN()-2,""))</f>
        <v/>
      </c>
      <c r="G109" s="106" t="str">
        <f t="shared" si="32"/>
        <v/>
      </c>
      <c r="H109" s="106" t="str">
        <f t="shared" si="32"/>
        <v/>
      </c>
      <c r="I109" s="106" t="str">
        <f t="shared" si="32"/>
        <v/>
      </c>
      <c r="J109" s="106" t="str">
        <f t="shared" si="32"/>
        <v/>
      </c>
      <c r="K109" s="106" t="str">
        <f t="shared" si="32"/>
        <v/>
      </c>
      <c r="L109" s="106" t="str">
        <f t="shared" si="32"/>
        <v/>
      </c>
      <c r="M109" s="106" t="str">
        <f t="shared" si="32"/>
        <v/>
      </c>
      <c r="N109" s="106" t="str">
        <f t="shared" si="32"/>
        <v/>
      </c>
      <c r="O109" s="119"/>
    </row>
    <row r="110" spans="1:15">
      <c r="A110" s="115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19"/>
    </row>
    <row r="111" spans="1:15">
      <c r="A111" s="115"/>
      <c r="B111" s="120" t="s">
        <v>93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19"/>
    </row>
    <row r="112" spans="1:15">
      <c r="A112" s="115"/>
      <c r="B112" s="106" t="s">
        <v>74</v>
      </c>
      <c r="C112" s="106" t="str">
        <f>IFERROR(IF(入力シート２!$F$71="時給","",INDEX($C103:$N108,1,SMALL(109:109,参照用!C4))),"")</f>
        <v/>
      </c>
      <c r="D112" s="106" t="str">
        <f>IFERROR(IF(入力シート２!$F$71="時給","",INDEX($C103:$N108,1,SMALL(109:109,参照用!D4))),"")</f>
        <v/>
      </c>
      <c r="E112" s="106" t="str">
        <f>IFERROR(IF(入力シート２!$F$71="時給","",INDEX($C103:$N108,1,SMALL(109:109,参照用!E4))),"")</f>
        <v/>
      </c>
      <c r="F112" s="106" t="str">
        <f>IFERROR(IF(入力シート２!$F$71="時給","",INDEX($C103:$N108,1,SMALL(109:109,参照用!F4))),"")</f>
        <v/>
      </c>
      <c r="G112" s="106" t="str">
        <f>IFERROR(IF(入力シート２!$F$71="時給","",INDEX($C103:$N108,1,SMALL(109:109,参照用!G4))),"")</f>
        <v/>
      </c>
      <c r="H112" s="106" t="str">
        <f>IFERROR(IF(入力シート２!$F$71="時給","",INDEX($C103:$N108,1,SMALL(109:109,参照用!H4))),"")</f>
        <v/>
      </c>
      <c r="I112" s="106" t="str">
        <f>IFERROR(IF(入力シート２!$F$71="時給","",INDEX($C103:$N108,1,SMALL(109:109,参照用!I4))),"")</f>
        <v/>
      </c>
      <c r="J112" s="106" t="str">
        <f>IFERROR(IF(入力シート２!$F$71="時給","",INDEX($C103:$N108,1,SMALL(109:109,参照用!J4))),"")</f>
        <v/>
      </c>
      <c r="K112" s="106" t="str">
        <f>IFERROR(IF(入力シート２!$F$71="時給","",INDEX($C103:$N108,1,SMALL(109:109,参照用!K4))),"")</f>
        <v/>
      </c>
      <c r="L112" s="106" t="str">
        <f>IFERROR(IF(入力シート２!$F$71="時給","",INDEX($C103:$N108,1,SMALL(109:109,参照用!L4))),"")</f>
        <v/>
      </c>
      <c r="M112" s="106" t="str">
        <f>IFERROR(IF(入力シート２!$F$71="時給","",INDEX($C103:$N108,1,SMALL(109:109,参照用!M4))),"")</f>
        <v/>
      </c>
      <c r="N112" s="106" t="str">
        <f>IFERROR(IF(入力シート２!$F$71="時給","",INDEX($C103:$N108,1,SMALL(109:109,参照用!N4))),"")</f>
        <v/>
      </c>
      <c r="O112" s="119"/>
    </row>
    <row r="113" spans="1:15">
      <c r="A113" s="115"/>
      <c r="B113" s="106" t="s">
        <v>81</v>
      </c>
      <c r="C113" s="107" t="str">
        <f>IFERROR(IF(入力シート２!$F$71="時給","",INDEX($C103:$N108,3,SMALL($C$109:$N$109,参照用!C4))),"")</f>
        <v/>
      </c>
      <c r="D113" s="107" t="str">
        <f>IFERROR(IF(入力シート２!$F$71="時給","",INDEX($C103:$N108,3,SMALL($C$109:$N$109,参照用!D4))),"")</f>
        <v/>
      </c>
      <c r="E113" s="107" t="str">
        <f>IFERROR(IF(入力シート２!$F$71="時給","",INDEX($C103:$N108,3,SMALL($C$109:$N$109,参照用!E4))),"")</f>
        <v/>
      </c>
      <c r="F113" s="107" t="str">
        <f>IFERROR(IF(入力シート２!$F$71="時給","",INDEX($C103:$N108,3,SMALL($C$109:$N$109,参照用!F4))),"")</f>
        <v/>
      </c>
      <c r="G113" s="107" t="str">
        <f>IFERROR(IF(入力シート２!$F$71="時給","",INDEX($C103:$N108,3,SMALL($C$109:$N$109,参照用!G4))),"")</f>
        <v/>
      </c>
      <c r="H113" s="107" t="str">
        <f>IFERROR(IF(入力シート２!$F$71="時給","",INDEX($C103:$N108,3,SMALL($C$109:$N$109,参照用!H4))),"")</f>
        <v/>
      </c>
      <c r="I113" s="107" t="str">
        <f>IFERROR(IF(入力シート２!$F$71="時給","",INDEX($C103:$N108,3,SMALL($C$109:$N$109,参照用!I4))),"")</f>
        <v/>
      </c>
      <c r="J113" s="107" t="str">
        <f>IFERROR(IF(入力シート２!$F$71="時給","",INDEX($C103:$N108,3,SMALL($C$109:$N$109,参照用!J4))),"")</f>
        <v/>
      </c>
      <c r="K113" s="107" t="str">
        <f>IFERROR(IF(入力シート２!$F$71="時給","",INDEX($C103:$N108,3,SMALL($C$109:$N$109,参照用!K4))),"")</f>
        <v/>
      </c>
      <c r="L113" s="107" t="str">
        <f>IFERROR(IF(入力シート２!$F$71="時給","",INDEX($C103:$N108,3,SMALL($C$109:$N$109,参照用!L4))),"")</f>
        <v/>
      </c>
      <c r="M113" s="107" t="str">
        <f>IFERROR(IF(入力シート２!$F$71="時給","",INDEX($C103:$N108,3,SMALL($C$109:$N$109,参照用!M4))),"")</f>
        <v/>
      </c>
      <c r="N113" s="107" t="str">
        <f>IFERROR(IF(入力シート２!$F$71="時給","",INDEX($C103:$N108,3,SMALL($C$109:$N$109,参照用!N4))),"")</f>
        <v/>
      </c>
      <c r="O113" s="119"/>
    </row>
    <row r="114" spans="1:15">
      <c r="A114" s="115"/>
      <c r="B114" s="106" t="s">
        <v>67</v>
      </c>
      <c r="C114" s="106">
        <f>IFERROR(INDEX($C103:$N108,4,SMALL(109:109,参照用!C$24)),"")</f>
        <v>1800</v>
      </c>
      <c r="D114" s="106" t="str">
        <f>IFERROR(INDEX($C103:$N108,4,SMALL(109:109,参照用!D$24)),"")</f>
        <v/>
      </c>
      <c r="E114" s="106" t="str">
        <f>IFERROR(INDEX($C103:$N108,4,SMALL(109:109,参照用!E$24)),"")</f>
        <v/>
      </c>
      <c r="F114" s="106" t="str">
        <f>IFERROR(INDEX($C103:$N108,4,SMALL(109:109,参照用!F$24)),"")</f>
        <v/>
      </c>
      <c r="G114" s="106" t="str">
        <f>IFERROR(INDEX($C103:$N108,4,SMALL(109:109,参照用!G$24)),"")</f>
        <v/>
      </c>
      <c r="H114" s="106" t="str">
        <f>IFERROR(INDEX($C103:$N108,4,SMALL(109:109,参照用!H$24)),"")</f>
        <v/>
      </c>
      <c r="I114" s="106" t="str">
        <f>IFERROR(INDEX($C103:$N108,4,SMALL(109:109,参照用!I$24)),"")</f>
        <v/>
      </c>
      <c r="J114" s="106" t="str">
        <f>IFERROR(INDEX($C103:$N108,4,SMALL(109:109,参照用!J$24)),"")</f>
        <v/>
      </c>
      <c r="K114" s="106" t="str">
        <f>IFERROR(INDEX($C103:$N108,4,SMALL(109:109,参照用!K$24)),"")</f>
        <v/>
      </c>
      <c r="L114" s="106" t="str">
        <f>IFERROR(INDEX($C103:$N108,4,SMALL(109:109,参照用!L$24)),"")</f>
        <v/>
      </c>
      <c r="M114" s="106" t="str">
        <f>IFERROR(INDEX($C103:$N108,4,SMALL(109:109,参照用!M$24)),"")</f>
        <v/>
      </c>
      <c r="N114" s="106" t="str">
        <f>IFERROR(INDEX($C103:$N108,4,SMALL(109:109,参照用!N$24)),"")</f>
        <v/>
      </c>
      <c r="O114" s="119"/>
    </row>
    <row r="115" spans="1:15">
      <c r="A115" s="115"/>
      <c r="B115" s="61" t="s">
        <v>89</v>
      </c>
      <c r="C115" s="106">
        <f>IFERROR(INDEX($C103:$N108,5,SMALL(109:109,参照用!C$24)),"")</f>
        <v>7200</v>
      </c>
      <c r="D115" s="106" t="str">
        <f>IFERROR(INDEX($C103:$N108,5,SMALL(109:109,参照用!D$24)),"")</f>
        <v/>
      </c>
      <c r="E115" s="106" t="str">
        <f>IFERROR(INDEX($C103:$N108,5,SMALL(109:109,参照用!E$24)),"")</f>
        <v/>
      </c>
      <c r="F115" s="106" t="str">
        <f>IFERROR(INDEX($C103:$N108,5,SMALL(109:109,参照用!F$24)),"")</f>
        <v/>
      </c>
      <c r="G115" s="106" t="str">
        <f>IFERROR(INDEX($C103:$N108,5,SMALL(109:109,参照用!G$24)),"")</f>
        <v/>
      </c>
      <c r="H115" s="106" t="str">
        <f>IFERROR(INDEX($C103:$N108,5,SMALL(109:109,参照用!H$24)),"")</f>
        <v/>
      </c>
      <c r="I115" s="106" t="str">
        <f>IFERROR(INDEX($C103:$N108,5,SMALL(109:109,参照用!I$24)),"")</f>
        <v/>
      </c>
      <c r="J115" s="106" t="str">
        <f>IFERROR(INDEX($C103:$N108,5,SMALL(109:109,参照用!J$24)),"")</f>
        <v/>
      </c>
      <c r="K115" s="106" t="str">
        <f>IFERROR(INDEX($C103:$N108,5,SMALL(109:109,参照用!K$24)),"")</f>
        <v/>
      </c>
      <c r="L115" s="106" t="str">
        <f>IFERROR(INDEX($C103:$N108,5,SMALL(109:109,参照用!L$24)),"")</f>
        <v/>
      </c>
      <c r="M115" s="106" t="str">
        <f>IFERROR(INDEX($C103:$N108,5,SMALL(109:109,参照用!M$24)),"")</f>
        <v/>
      </c>
      <c r="N115" s="106" t="str">
        <f>IFERROR(INDEX($C103:$N108,5,SMALL(109:109,参照用!N$24)),"")</f>
        <v/>
      </c>
      <c r="O115" s="119"/>
    </row>
    <row r="116" spans="1:15">
      <c r="A116" s="115"/>
      <c r="B116" s="61" t="s">
        <v>88</v>
      </c>
      <c r="C116" s="106">
        <f>IFERROR(ROUNDDOWN(C115/60,0),"")</f>
        <v>120</v>
      </c>
      <c r="D116" s="106" t="str">
        <f t="shared" ref="D116:N116" si="33">IFERROR(ROUNDDOWN(D115/60,0),"")</f>
        <v/>
      </c>
      <c r="E116" s="106" t="str">
        <f t="shared" si="33"/>
        <v/>
      </c>
      <c r="F116" s="106" t="str">
        <f t="shared" si="33"/>
        <v/>
      </c>
      <c r="G116" s="106" t="str">
        <f t="shared" si="33"/>
        <v/>
      </c>
      <c r="H116" s="106" t="str">
        <f t="shared" si="33"/>
        <v/>
      </c>
      <c r="I116" s="106" t="str">
        <f t="shared" si="33"/>
        <v/>
      </c>
      <c r="J116" s="106" t="str">
        <f t="shared" si="33"/>
        <v/>
      </c>
      <c r="K116" s="106" t="str">
        <f t="shared" si="33"/>
        <v/>
      </c>
      <c r="L116" s="106" t="str">
        <f t="shared" si="33"/>
        <v/>
      </c>
      <c r="M116" s="106" t="str">
        <f t="shared" si="33"/>
        <v/>
      </c>
      <c r="N116" s="106" t="str">
        <f t="shared" si="33"/>
        <v/>
      </c>
      <c r="O116" s="119"/>
    </row>
    <row r="117" spans="1:15">
      <c r="A117" s="115"/>
      <c r="B117" s="61" t="s">
        <v>87</v>
      </c>
      <c r="C117" s="106">
        <f>IFERROR(C115-C116*60,"")</f>
        <v>0</v>
      </c>
      <c r="D117" s="106" t="str">
        <f t="shared" ref="D117:N117" si="34">IFERROR(D115-D116*60,"")</f>
        <v/>
      </c>
      <c r="E117" s="106" t="str">
        <f t="shared" si="34"/>
        <v/>
      </c>
      <c r="F117" s="106" t="str">
        <f t="shared" si="34"/>
        <v/>
      </c>
      <c r="G117" s="106" t="str">
        <f t="shared" si="34"/>
        <v/>
      </c>
      <c r="H117" s="106" t="str">
        <f t="shared" si="34"/>
        <v/>
      </c>
      <c r="I117" s="106" t="str">
        <f t="shared" si="34"/>
        <v/>
      </c>
      <c r="J117" s="106" t="str">
        <f t="shared" si="34"/>
        <v/>
      </c>
      <c r="K117" s="106" t="str">
        <f t="shared" si="34"/>
        <v/>
      </c>
      <c r="L117" s="106" t="str">
        <f t="shared" si="34"/>
        <v/>
      </c>
      <c r="M117" s="106" t="str">
        <f t="shared" si="34"/>
        <v/>
      </c>
      <c r="N117" s="106" t="str">
        <f t="shared" si="34"/>
        <v/>
      </c>
      <c r="O117" s="119"/>
    </row>
    <row r="118" spans="1:15">
      <c r="A118" s="115"/>
      <c r="B118" s="106" t="s">
        <v>80</v>
      </c>
      <c r="C118" s="106">
        <f>IFERROR(INDEX($C103:$N108,6,SMALL(109:109,参照用!C$24)),"")</f>
        <v>216000</v>
      </c>
      <c r="D118" s="106" t="str">
        <f>IFERROR(INDEX($C103:$N108,6,SMALL(109:109,参照用!D$24)),"")</f>
        <v/>
      </c>
      <c r="E118" s="106" t="str">
        <f>IFERROR(INDEX($C103:$N108,6,SMALL(109:109,参照用!E$24)),"")</f>
        <v/>
      </c>
      <c r="F118" s="106" t="str">
        <f>IFERROR(INDEX($C103:$N108,6,SMALL(109:109,参照用!F$24)),"")</f>
        <v/>
      </c>
      <c r="G118" s="106" t="str">
        <f>IFERROR(INDEX($C103:$N108,6,SMALL(109:109,参照用!G$24)),"")</f>
        <v/>
      </c>
      <c r="H118" s="106" t="str">
        <f>IFERROR(INDEX($C103:$N108,6,SMALL(109:109,参照用!H$24)),"")</f>
        <v/>
      </c>
      <c r="I118" s="106" t="str">
        <f>IFERROR(INDEX($C103:$N108,6,SMALL(109:109,参照用!I$24)),"")</f>
        <v/>
      </c>
      <c r="J118" s="106" t="str">
        <f>IFERROR(INDEX($C103:$N108,6,SMALL(109:109,参照用!J$24)),"")</f>
        <v/>
      </c>
      <c r="K118" s="106" t="str">
        <f>IFERROR(INDEX($C103:$N108,6,SMALL(109:109,参照用!K$24)),"")</f>
        <v/>
      </c>
      <c r="L118" s="106" t="str">
        <f>IFERROR(INDEX($C103:$N108,6,SMALL(109:109,参照用!L$24)),"")</f>
        <v/>
      </c>
      <c r="M118" s="106" t="str">
        <f>IFERROR(INDEX($C103:$N108,6,SMALL(109:109,参照用!M$24)),"")</f>
        <v/>
      </c>
      <c r="N118" s="106" t="str">
        <f>IFERROR(INDEX($C103:$N108,6,SMALL(109:109,参照用!N$24)),"")</f>
        <v/>
      </c>
      <c r="O118" s="119"/>
    </row>
    <row r="119" spans="1:15">
      <c r="A119" s="115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1"/>
      <c r="M119" s="120"/>
      <c r="N119" s="120"/>
      <c r="O119" s="119"/>
    </row>
    <row r="120" spans="1:15">
      <c r="A120" s="115"/>
      <c r="B120" s="120" t="s">
        <v>86</v>
      </c>
      <c r="C120" s="120"/>
      <c r="D120" s="120"/>
      <c r="E120" s="120"/>
      <c r="F120" s="120"/>
      <c r="G120" s="120"/>
      <c r="H120" s="120"/>
      <c r="I120" s="120"/>
      <c r="J120" s="120"/>
      <c r="K120" s="120"/>
      <c r="L120" s="121"/>
      <c r="M120" s="120"/>
      <c r="N120" s="120"/>
      <c r="O120" s="119"/>
    </row>
    <row r="121" spans="1:15">
      <c r="A121" s="115"/>
      <c r="B121" s="120"/>
      <c r="C121" s="106" t="str">
        <f t="array" ref="C121:I131">TRANSPOSE(B112:N118)</f>
        <v>給料</v>
      </c>
      <c r="D121" s="106" t="str">
        <v>勤務時間</v>
      </c>
      <c r="E121" s="106" t="str">
        <v>時給</v>
      </c>
      <c r="F121" s="106" t="str">
        <v>研修時間まとめ（分のみ）</v>
      </c>
      <c r="G121" s="106" t="str">
        <v>研修時間まとめ（時間）</v>
      </c>
      <c r="H121" s="106" t="str">
        <v>研修時間まとめ（分）</v>
      </c>
      <c r="I121" s="106" t="str">
        <v>金額まとめ</v>
      </c>
      <c r="J121" s="120"/>
      <c r="K121" s="120"/>
      <c r="L121" s="121"/>
      <c r="M121" s="120"/>
      <c r="N121" s="120"/>
      <c r="O121" s="119"/>
    </row>
    <row r="122" spans="1:15">
      <c r="A122" s="115"/>
      <c r="B122" s="120"/>
      <c r="C122" s="106" t="str">
        <v/>
      </c>
      <c r="D122" s="106" t="str">
        <v/>
      </c>
      <c r="E122" s="106">
        <v>1800</v>
      </c>
      <c r="F122" s="106">
        <v>7200</v>
      </c>
      <c r="G122" s="106">
        <v>120</v>
      </c>
      <c r="H122" s="106">
        <v>0</v>
      </c>
      <c r="I122" s="106">
        <v>216000</v>
      </c>
      <c r="J122" s="120"/>
      <c r="K122" s="120"/>
      <c r="L122" s="120"/>
      <c r="M122" s="120"/>
      <c r="N122" s="120"/>
      <c r="O122" s="119"/>
    </row>
    <row r="123" spans="1:15">
      <c r="A123" s="115"/>
      <c r="B123" s="120"/>
      <c r="C123" s="106" t="str">
        <v/>
      </c>
      <c r="D123" s="106" t="str">
        <v/>
      </c>
      <c r="E123" s="106" t="str">
        <v/>
      </c>
      <c r="F123" s="106" t="str">
        <v/>
      </c>
      <c r="G123" s="106" t="str">
        <v/>
      </c>
      <c r="H123" s="106" t="str">
        <v/>
      </c>
      <c r="I123" s="106" t="str">
        <v/>
      </c>
      <c r="J123" s="120"/>
      <c r="K123" s="120"/>
      <c r="L123" s="120"/>
      <c r="M123" s="120"/>
      <c r="N123" s="120"/>
      <c r="O123" s="119"/>
    </row>
    <row r="124" spans="1:15">
      <c r="A124" s="115"/>
      <c r="B124" s="120"/>
      <c r="C124" s="106" t="str">
        <v/>
      </c>
      <c r="D124" s="106" t="str">
        <v/>
      </c>
      <c r="E124" s="106" t="str">
        <v/>
      </c>
      <c r="F124" s="106" t="str">
        <v/>
      </c>
      <c r="G124" s="106" t="str">
        <v/>
      </c>
      <c r="H124" s="106" t="str">
        <v/>
      </c>
      <c r="I124" s="106" t="str">
        <v/>
      </c>
      <c r="J124" s="120"/>
      <c r="K124" s="120"/>
      <c r="L124" s="120"/>
      <c r="M124" s="120"/>
      <c r="N124" s="120"/>
      <c r="O124" s="119"/>
    </row>
    <row r="125" spans="1:15">
      <c r="A125" s="115"/>
      <c r="B125" s="120"/>
      <c r="C125" s="106" t="str">
        <v/>
      </c>
      <c r="D125" s="106" t="str">
        <v/>
      </c>
      <c r="E125" s="106" t="str">
        <v/>
      </c>
      <c r="F125" s="106" t="str">
        <v/>
      </c>
      <c r="G125" s="106" t="str">
        <v/>
      </c>
      <c r="H125" s="106" t="str">
        <v/>
      </c>
      <c r="I125" s="106" t="str">
        <v/>
      </c>
      <c r="J125" s="120"/>
      <c r="K125" s="120"/>
      <c r="L125" s="120"/>
      <c r="M125" s="120"/>
      <c r="N125" s="120"/>
      <c r="O125" s="119"/>
    </row>
    <row r="126" spans="1:15">
      <c r="A126" s="115"/>
      <c r="B126" s="120"/>
      <c r="C126" s="106" t="str">
        <v/>
      </c>
      <c r="D126" s="106" t="str">
        <v/>
      </c>
      <c r="E126" s="106" t="str">
        <v/>
      </c>
      <c r="F126" s="106" t="str">
        <v/>
      </c>
      <c r="G126" s="106" t="str">
        <v/>
      </c>
      <c r="H126" s="106" t="str">
        <v/>
      </c>
      <c r="I126" s="106" t="str">
        <v/>
      </c>
      <c r="J126" s="120"/>
      <c r="K126" s="120"/>
      <c r="L126" s="120"/>
      <c r="M126" s="120"/>
      <c r="N126" s="120"/>
      <c r="O126" s="119"/>
    </row>
    <row r="127" spans="1:15">
      <c r="A127" s="115"/>
      <c r="B127" s="120"/>
      <c r="C127" s="106" t="str">
        <v/>
      </c>
      <c r="D127" s="106" t="str">
        <v/>
      </c>
      <c r="E127" s="106" t="str">
        <v/>
      </c>
      <c r="F127" s="106" t="str">
        <v/>
      </c>
      <c r="G127" s="106" t="str">
        <v/>
      </c>
      <c r="H127" s="106" t="str">
        <v/>
      </c>
      <c r="I127" s="106" t="str">
        <v/>
      </c>
      <c r="J127" s="120"/>
      <c r="K127" s="120"/>
      <c r="L127" s="120"/>
      <c r="M127" s="120"/>
      <c r="N127" s="120"/>
      <c r="O127" s="119"/>
    </row>
    <row r="128" spans="1:15">
      <c r="A128" s="115"/>
      <c r="B128" s="120"/>
      <c r="C128" s="106" t="str">
        <v/>
      </c>
      <c r="D128" s="106" t="str">
        <v/>
      </c>
      <c r="E128" s="106" t="str">
        <v/>
      </c>
      <c r="F128" s="106" t="str">
        <v/>
      </c>
      <c r="G128" s="106" t="str">
        <v/>
      </c>
      <c r="H128" s="106" t="str">
        <v/>
      </c>
      <c r="I128" s="106" t="str">
        <v/>
      </c>
      <c r="J128" s="120"/>
      <c r="K128" s="120"/>
      <c r="L128" s="121"/>
      <c r="M128" s="120"/>
      <c r="N128" s="120"/>
      <c r="O128" s="119"/>
    </row>
    <row r="129" spans="1:15">
      <c r="A129" s="115"/>
      <c r="B129" s="120"/>
      <c r="C129" s="106" t="str">
        <v/>
      </c>
      <c r="D129" s="106" t="str">
        <v/>
      </c>
      <c r="E129" s="106" t="str">
        <v/>
      </c>
      <c r="F129" s="106" t="str">
        <v/>
      </c>
      <c r="G129" s="106" t="str">
        <v/>
      </c>
      <c r="H129" s="106" t="str">
        <v/>
      </c>
      <c r="I129" s="106" t="str">
        <v/>
      </c>
      <c r="J129" s="120"/>
      <c r="K129" s="120"/>
      <c r="L129" s="121"/>
      <c r="M129" s="120"/>
      <c r="N129" s="120"/>
      <c r="O129" s="119"/>
    </row>
    <row r="130" spans="1:15">
      <c r="A130" s="115"/>
      <c r="B130" s="120"/>
      <c r="C130" s="106" t="str">
        <v/>
      </c>
      <c r="D130" s="106" t="str">
        <v/>
      </c>
      <c r="E130" s="106" t="str">
        <v/>
      </c>
      <c r="F130" s="106" t="str">
        <v/>
      </c>
      <c r="G130" s="106" t="str">
        <v/>
      </c>
      <c r="H130" s="106" t="str">
        <v/>
      </c>
      <c r="I130" s="106" t="str">
        <v/>
      </c>
      <c r="J130" s="120"/>
      <c r="K130" s="120"/>
      <c r="L130" s="121"/>
      <c r="M130" s="120"/>
      <c r="N130" s="120"/>
      <c r="O130" s="119"/>
    </row>
    <row r="131" spans="1:15">
      <c r="A131" s="115"/>
      <c r="B131" s="120"/>
      <c r="C131" s="106" t="str">
        <v/>
      </c>
      <c r="D131" s="106" t="str">
        <v/>
      </c>
      <c r="E131" s="106" t="str">
        <v/>
      </c>
      <c r="F131" s="106" t="str">
        <v/>
      </c>
      <c r="G131" s="106" t="str">
        <v/>
      </c>
      <c r="H131" s="106" t="str">
        <v/>
      </c>
      <c r="I131" s="106" t="str">
        <v/>
      </c>
      <c r="J131" s="120"/>
      <c r="K131" s="120"/>
      <c r="L131" s="121"/>
      <c r="M131" s="120"/>
      <c r="N131" s="120"/>
      <c r="O131" s="119"/>
    </row>
    <row r="132" spans="1:15">
      <c r="A132" s="122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4"/>
      <c r="M132" s="123"/>
      <c r="N132" s="123"/>
      <c r="O132" s="125"/>
    </row>
    <row r="134" spans="1:15" ht="14">
      <c r="A134" s="110"/>
      <c r="B134" s="111" t="s">
        <v>132</v>
      </c>
      <c r="C134" s="112"/>
      <c r="D134" s="112"/>
      <c r="E134" s="112"/>
      <c r="F134" s="112"/>
      <c r="G134" s="112"/>
      <c r="H134" s="112"/>
      <c r="I134" s="112"/>
      <c r="J134" s="112"/>
      <c r="K134" s="113"/>
      <c r="L134" s="112"/>
      <c r="M134" s="112"/>
      <c r="N134" s="112"/>
      <c r="O134" s="114"/>
    </row>
    <row r="135" spans="1:15">
      <c r="A135" s="115"/>
      <c r="B135" s="116"/>
      <c r="C135" s="61" t="str">
        <f>入力シート２!D91</f>
        <v/>
      </c>
      <c r="D135" s="61" t="str">
        <f>入力シート２!E91</f>
        <v/>
      </c>
      <c r="E135" s="61" t="str">
        <f>入力シート２!F91</f>
        <v/>
      </c>
      <c r="F135" s="61" t="str">
        <f>入力シート２!G91</f>
        <v/>
      </c>
      <c r="G135" s="61" t="str">
        <f>入力シート２!H91</f>
        <v/>
      </c>
      <c r="H135" s="61" t="str">
        <f>入力シート２!I91</f>
        <v/>
      </c>
      <c r="I135" s="61" t="str">
        <f>入力シート２!J91</f>
        <v/>
      </c>
      <c r="J135" s="61" t="str">
        <f>入力シート２!K91</f>
        <v/>
      </c>
      <c r="K135" s="61" t="str">
        <f>入力シート２!L91</f>
        <v/>
      </c>
      <c r="L135" s="61" t="str">
        <f>入力シート２!M91</f>
        <v/>
      </c>
      <c r="M135" s="61" t="str">
        <f>入力シート２!N91</f>
        <v/>
      </c>
      <c r="N135" s="61" t="str">
        <f>入力シート２!O91</f>
        <v/>
      </c>
      <c r="O135" s="117"/>
    </row>
    <row r="136" spans="1:15">
      <c r="A136" s="115"/>
      <c r="B136" s="62" t="s">
        <v>75</v>
      </c>
      <c r="C136" s="174">
        <f>入力シート２!D100</f>
        <v>200000</v>
      </c>
      <c r="D136" s="174">
        <f>入力シート２!E100</f>
        <v>0</v>
      </c>
      <c r="E136" s="174">
        <f>入力シート２!F100</f>
        <v>0</v>
      </c>
      <c r="F136" s="174">
        <f>入力シート２!G100</f>
        <v>0</v>
      </c>
      <c r="G136" s="174">
        <f>入力シート２!H100</f>
        <v>0</v>
      </c>
      <c r="H136" s="174">
        <f>入力シート２!I100</f>
        <v>0</v>
      </c>
      <c r="I136" s="174">
        <f>入力シート２!J100</f>
        <v>0</v>
      </c>
      <c r="J136" s="174">
        <f>入力シート２!K100</f>
        <v>0</v>
      </c>
      <c r="K136" s="174">
        <f>入力シート２!L100</f>
        <v>0</v>
      </c>
      <c r="L136" s="174">
        <f>入力シート２!M100</f>
        <v>0</v>
      </c>
      <c r="M136" s="174">
        <f>入力シート２!N100</f>
        <v>0</v>
      </c>
      <c r="N136" s="174">
        <f>入力シート２!O100</f>
        <v>0</v>
      </c>
      <c r="O136" s="117"/>
    </row>
    <row r="137" spans="1:15">
      <c r="A137" s="115"/>
      <c r="B137" s="53" t="s">
        <v>49</v>
      </c>
      <c r="C137" s="174">
        <f>入力シート２!D101</f>
        <v>0</v>
      </c>
      <c r="D137" s="174">
        <f>入力シート２!E101</f>
        <v>0</v>
      </c>
      <c r="E137" s="174">
        <f>入力シート２!F101</f>
        <v>0</v>
      </c>
      <c r="F137" s="174">
        <f>入力シート２!G101</f>
        <v>0</v>
      </c>
      <c r="G137" s="174">
        <f>入力シート２!H101</f>
        <v>0</v>
      </c>
      <c r="H137" s="174">
        <f>入力シート２!I101</f>
        <v>0</v>
      </c>
      <c r="I137" s="174">
        <f>入力シート２!J101</f>
        <v>0</v>
      </c>
      <c r="J137" s="174">
        <f>入力シート２!K101</f>
        <v>0</v>
      </c>
      <c r="K137" s="174">
        <f>入力シート２!L101</f>
        <v>0</v>
      </c>
      <c r="L137" s="174">
        <f>入力シート２!M101</f>
        <v>0</v>
      </c>
      <c r="M137" s="174">
        <f>入力シート２!N101</f>
        <v>0</v>
      </c>
      <c r="N137" s="174">
        <f>入力シート２!O101</f>
        <v>0</v>
      </c>
      <c r="O137" s="117"/>
    </row>
    <row r="138" spans="1:15">
      <c r="A138" s="115"/>
      <c r="B138" s="52" t="s">
        <v>10</v>
      </c>
      <c r="C138" s="176">
        <f>C136+C137</f>
        <v>200000</v>
      </c>
      <c r="D138" s="52">
        <f t="shared" ref="D138:N138" si="35">D136+D137</f>
        <v>0</v>
      </c>
      <c r="E138" s="52">
        <f t="shared" si="35"/>
        <v>0</v>
      </c>
      <c r="F138" s="52">
        <f t="shared" si="35"/>
        <v>0</v>
      </c>
      <c r="G138" s="52">
        <f t="shared" si="35"/>
        <v>0</v>
      </c>
      <c r="H138" s="52">
        <f t="shared" si="35"/>
        <v>0</v>
      </c>
      <c r="I138" s="52">
        <f t="shared" si="35"/>
        <v>0</v>
      </c>
      <c r="J138" s="52">
        <f t="shared" si="35"/>
        <v>0</v>
      </c>
      <c r="K138" s="52">
        <f t="shared" si="35"/>
        <v>0</v>
      </c>
      <c r="L138" s="52">
        <f t="shared" si="35"/>
        <v>0</v>
      </c>
      <c r="M138" s="52">
        <f t="shared" si="35"/>
        <v>0</v>
      </c>
      <c r="N138" s="52">
        <f t="shared" si="35"/>
        <v>0</v>
      </c>
      <c r="O138" s="117"/>
    </row>
    <row r="139" spans="1:15">
      <c r="A139" s="115"/>
      <c r="B139" s="53" t="s">
        <v>68</v>
      </c>
      <c r="C139" s="53">
        <f>入力シート２!D106</f>
        <v>0</v>
      </c>
      <c r="D139" s="53">
        <f>入力シート２!E106</f>
        <v>0</v>
      </c>
      <c r="E139" s="53">
        <f>入力シート２!F106</f>
        <v>0</v>
      </c>
      <c r="F139" s="53">
        <f>入力シート２!G106</f>
        <v>0</v>
      </c>
      <c r="G139" s="53">
        <f>入力シート２!H106</f>
        <v>0</v>
      </c>
      <c r="H139" s="53">
        <f>入力シート２!I106</f>
        <v>0</v>
      </c>
      <c r="I139" s="53">
        <f>入力シート２!J106</f>
        <v>0</v>
      </c>
      <c r="J139" s="53">
        <f>入力シート２!K106</f>
        <v>0</v>
      </c>
      <c r="K139" s="53">
        <f>入力シート２!L106</f>
        <v>0</v>
      </c>
      <c r="L139" s="53">
        <f>入力シート２!M106</f>
        <v>0</v>
      </c>
      <c r="M139" s="53">
        <f>入力シート２!N106</f>
        <v>0</v>
      </c>
      <c r="N139" s="53">
        <f>入力シート２!O106</f>
        <v>0</v>
      </c>
      <c r="O139" s="117"/>
    </row>
    <row r="140" spans="1:15">
      <c r="A140" s="115"/>
      <c r="B140" s="53" t="s">
        <v>69</v>
      </c>
      <c r="C140" s="53">
        <f>入力シート２!D107</f>
        <v>0</v>
      </c>
      <c r="D140" s="53">
        <f>入力シート２!E107</f>
        <v>0</v>
      </c>
      <c r="E140" s="53">
        <f>入力シート２!F107</f>
        <v>0</v>
      </c>
      <c r="F140" s="53">
        <f>入力シート２!G107</f>
        <v>0</v>
      </c>
      <c r="G140" s="53">
        <f>入力シート２!H107</f>
        <v>0</v>
      </c>
      <c r="H140" s="53">
        <f>入力シート２!I107</f>
        <v>0</v>
      </c>
      <c r="I140" s="53">
        <f>入力シート２!J107</f>
        <v>0</v>
      </c>
      <c r="J140" s="53">
        <f>入力シート２!K107</f>
        <v>0</v>
      </c>
      <c r="K140" s="53">
        <f>入力シート２!L107</f>
        <v>0</v>
      </c>
      <c r="L140" s="53">
        <f>入力シート２!M107</f>
        <v>0</v>
      </c>
      <c r="M140" s="53">
        <f>入力シート２!N107</f>
        <v>0</v>
      </c>
      <c r="N140" s="53">
        <f>入力シート２!O107</f>
        <v>0</v>
      </c>
      <c r="O140" s="117"/>
    </row>
    <row r="141" spans="1:15" ht="13.5" thickBot="1">
      <c r="A141" s="115"/>
      <c r="B141" s="63" t="s">
        <v>10</v>
      </c>
      <c r="C141" s="63">
        <f>C139*C140</f>
        <v>0</v>
      </c>
      <c r="D141" s="63">
        <f t="shared" ref="D141:N141" si="36">D139*D140</f>
        <v>0</v>
      </c>
      <c r="E141" s="63">
        <f t="shared" si="36"/>
        <v>0</v>
      </c>
      <c r="F141" s="63">
        <f t="shared" si="36"/>
        <v>0</v>
      </c>
      <c r="G141" s="63">
        <f t="shared" si="36"/>
        <v>0</v>
      </c>
      <c r="H141" s="63">
        <f t="shared" si="36"/>
        <v>0</v>
      </c>
      <c r="I141" s="63">
        <f t="shared" si="36"/>
        <v>0</v>
      </c>
      <c r="J141" s="63">
        <f t="shared" si="36"/>
        <v>0</v>
      </c>
      <c r="K141" s="63">
        <f t="shared" si="36"/>
        <v>0</v>
      </c>
      <c r="L141" s="63">
        <f t="shared" si="36"/>
        <v>0</v>
      </c>
      <c r="M141" s="63">
        <f t="shared" si="36"/>
        <v>0</v>
      </c>
      <c r="N141" s="63">
        <f t="shared" si="36"/>
        <v>0</v>
      </c>
      <c r="O141" s="117"/>
    </row>
    <row r="142" spans="1:15" ht="13.5" thickBot="1">
      <c r="A142" s="115"/>
      <c r="B142" s="98" t="s">
        <v>67</v>
      </c>
      <c r="C142" s="99" t="str">
        <f>IFERROR(IF(入力シート２!$F$98="時給",入力シート２!D100,ROUNDDOWN(C138/C141,0)),"")</f>
        <v/>
      </c>
      <c r="D142" s="99" t="str">
        <f>IFERROR(IF(入力シート２!$F$98="時給",入力シート２!E100,ROUNDDOWN(D138/D141,0)),"")</f>
        <v/>
      </c>
      <c r="E142" s="99" t="str">
        <f>IFERROR(IF(入力シート２!$F$98="時給",入力シート２!F100,ROUNDDOWN(E138/E141,0)),"")</f>
        <v/>
      </c>
      <c r="F142" s="99" t="str">
        <f>IFERROR(IF(入力シート２!$F$98="時給",入力シート２!G100,ROUNDDOWN(F138/F141,0)),"")</f>
        <v/>
      </c>
      <c r="G142" s="99" t="str">
        <f>IFERROR(IF(入力シート２!$F$98="時給",入力シート２!H100,ROUNDDOWN(G138/G141,0)),"")</f>
        <v/>
      </c>
      <c r="H142" s="99" t="str">
        <f>IFERROR(IF(入力シート２!$F$98="時給",入力シート２!I100,ROUNDDOWN(H138/H141,0)),"")</f>
        <v/>
      </c>
      <c r="I142" s="99" t="str">
        <f>IFERROR(IF(入力シート２!$F$98="時給",入力シート２!J100,ROUNDDOWN(I138/I141,0)),"")</f>
        <v/>
      </c>
      <c r="J142" s="99" t="str">
        <f>IFERROR(IF(入力シート２!$F$98="時給",入力シート２!K100,ROUNDDOWN(J138/J141,0)),"")</f>
        <v/>
      </c>
      <c r="K142" s="99" t="str">
        <f>IFERROR(IF(入力シート２!$F$98="時給",入力シート２!L100,ROUNDDOWN(K138/K141,0)),"")</f>
        <v/>
      </c>
      <c r="L142" s="99" t="str">
        <f>IFERROR(IF(入力シート２!$F$98="時給",入力シート２!M100,ROUNDDOWN(L138/L141,0)),"")</f>
        <v/>
      </c>
      <c r="M142" s="99" t="str">
        <f>IFERROR(IF(入力シート２!$F$98="時給",入力シート２!N100,ROUNDDOWN(M138/M141,0)),"")</f>
        <v/>
      </c>
      <c r="N142" s="99" t="str">
        <f>IFERROR(IF(入力シート２!$F$98="時給",入力シート２!O100,ROUNDDOWN(N138/N141,0)),"")</f>
        <v/>
      </c>
      <c r="O142" s="117"/>
    </row>
    <row r="143" spans="1:15" ht="13.5" thickBot="1">
      <c r="A143" s="115"/>
      <c r="B143" s="98" t="s">
        <v>91</v>
      </c>
      <c r="C143" s="99">
        <f>入力シート２!D92*60+入力シート２!D93</f>
        <v>0</v>
      </c>
      <c r="D143" s="99">
        <f>入力シート２!E92*60+入力シート２!E93</f>
        <v>0</v>
      </c>
      <c r="E143" s="99">
        <f>入力シート２!F92*60+入力シート２!F93</f>
        <v>0</v>
      </c>
      <c r="F143" s="99">
        <f>入力シート２!G92*60+入力シート２!G93</f>
        <v>0</v>
      </c>
      <c r="G143" s="99">
        <f>入力シート２!H92*60+入力シート２!H93</f>
        <v>0</v>
      </c>
      <c r="H143" s="99">
        <f>入力シート２!I92*60+入力シート２!I93</f>
        <v>0</v>
      </c>
      <c r="I143" s="99">
        <f>入力シート２!J92*60+入力シート２!J93</f>
        <v>0</v>
      </c>
      <c r="J143" s="99">
        <f>入力シート２!K92*60+入力シート２!K93</f>
        <v>0</v>
      </c>
      <c r="K143" s="99">
        <f>入力シート２!L92*60+入力シート２!L93</f>
        <v>0</v>
      </c>
      <c r="L143" s="99">
        <f>入力シート２!M92*60+入力シート２!M93</f>
        <v>0</v>
      </c>
      <c r="M143" s="99">
        <f>入力シート２!N92*60+入力シート２!N93</f>
        <v>0</v>
      </c>
      <c r="N143" s="99">
        <f>入力シート２!O92*60+入力シート２!O93</f>
        <v>0</v>
      </c>
      <c r="O143" s="117"/>
    </row>
    <row r="144" spans="1:15">
      <c r="A144" s="115"/>
      <c r="B144" s="97" t="s">
        <v>10</v>
      </c>
      <c r="C144" s="97" t="e">
        <f>C142*C143/60</f>
        <v>#VALUE!</v>
      </c>
      <c r="D144" s="97" t="e">
        <f t="shared" ref="D144:N144" si="37">D142*D143/60</f>
        <v>#VALUE!</v>
      </c>
      <c r="E144" s="97" t="e">
        <f t="shared" si="37"/>
        <v>#VALUE!</v>
      </c>
      <c r="F144" s="97" t="e">
        <f t="shared" si="37"/>
        <v>#VALUE!</v>
      </c>
      <c r="G144" s="97" t="e">
        <f t="shared" si="37"/>
        <v>#VALUE!</v>
      </c>
      <c r="H144" s="97" t="e">
        <f t="shared" si="37"/>
        <v>#VALUE!</v>
      </c>
      <c r="I144" s="97" t="e">
        <f t="shared" si="37"/>
        <v>#VALUE!</v>
      </c>
      <c r="J144" s="97" t="e">
        <f t="shared" si="37"/>
        <v>#VALUE!</v>
      </c>
      <c r="K144" s="97" t="e">
        <f t="shared" si="37"/>
        <v>#VALUE!</v>
      </c>
      <c r="L144" s="97" t="e">
        <f t="shared" si="37"/>
        <v>#VALUE!</v>
      </c>
      <c r="M144" s="97" t="e">
        <f t="shared" si="37"/>
        <v>#VALUE!</v>
      </c>
      <c r="N144" s="97" t="e">
        <f t="shared" si="37"/>
        <v>#VALUE!</v>
      </c>
      <c r="O144" s="117"/>
    </row>
    <row r="145" spans="1:15">
      <c r="A145" s="115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8"/>
      <c r="M145" s="116"/>
      <c r="N145" s="116"/>
      <c r="O145" s="117"/>
    </row>
    <row r="146" spans="1:15">
      <c r="A146" s="115"/>
      <c r="B146" s="116" t="s">
        <v>79</v>
      </c>
      <c r="C146" s="63" t="str">
        <f>C135</f>
        <v/>
      </c>
      <c r="D146" s="63" t="str">
        <f t="shared" ref="D146:N146" si="38">D135</f>
        <v/>
      </c>
      <c r="E146" s="63" t="str">
        <f t="shared" si="38"/>
        <v/>
      </c>
      <c r="F146" s="63" t="str">
        <f t="shared" si="38"/>
        <v/>
      </c>
      <c r="G146" s="63" t="str">
        <f t="shared" si="38"/>
        <v/>
      </c>
      <c r="H146" s="63" t="str">
        <f t="shared" si="38"/>
        <v/>
      </c>
      <c r="I146" s="63" t="str">
        <f t="shared" si="38"/>
        <v/>
      </c>
      <c r="J146" s="63" t="str">
        <f t="shared" si="38"/>
        <v/>
      </c>
      <c r="K146" s="63" t="str">
        <f t="shared" si="38"/>
        <v/>
      </c>
      <c r="L146" s="63" t="str">
        <f t="shared" si="38"/>
        <v/>
      </c>
      <c r="M146" s="63" t="str">
        <f t="shared" si="38"/>
        <v/>
      </c>
      <c r="N146" s="63" t="str">
        <f t="shared" si="38"/>
        <v/>
      </c>
      <c r="O146" s="117"/>
    </row>
    <row r="147" spans="1:15">
      <c r="A147" s="115"/>
      <c r="B147" s="61" t="s">
        <v>74</v>
      </c>
      <c r="C147" s="175">
        <f>C136+C137</f>
        <v>200000</v>
      </c>
      <c r="D147" s="175">
        <f t="shared" ref="D147:N147" si="39">D136+D137</f>
        <v>0</v>
      </c>
      <c r="E147" s="175">
        <f t="shared" si="39"/>
        <v>0</v>
      </c>
      <c r="F147" s="175">
        <f t="shared" si="39"/>
        <v>0</v>
      </c>
      <c r="G147" s="175">
        <f t="shared" si="39"/>
        <v>0</v>
      </c>
      <c r="H147" s="175">
        <f t="shared" si="39"/>
        <v>0</v>
      </c>
      <c r="I147" s="175">
        <f t="shared" si="39"/>
        <v>0</v>
      </c>
      <c r="J147" s="175">
        <f t="shared" si="39"/>
        <v>0</v>
      </c>
      <c r="K147" s="175">
        <f t="shared" si="39"/>
        <v>0</v>
      </c>
      <c r="L147" s="175">
        <f t="shared" si="39"/>
        <v>0</v>
      </c>
      <c r="M147" s="175">
        <f t="shared" si="39"/>
        <v>0</v>
      </c>
      <c r="N147" s="175">
        <f t="shared" si="39"/>
        <v>0</v>
      </c>
      <c r="O147" s="117"/>
    </row>
    <row r="148" spans="1:15">
      <c r="A148" s="115"/>
      <c r="B148" s="61" t="s">
        <v>82</v>
      </c>
      <c r="C148" s="61">
        <f>COUNTIF(C138:N138,C147)</f>
        <v>1</v>
      </c>
      <c r="D148" s="61">
        <f t="shared" ref="D148:N148" si="40">COUNTIF(D138:O138,D147)</f>
        <v>11</v>
      </c>
      <c r="E148" s="61">
        <f t="shared" si="40"/>
        <v>10</v>
      </c>
      <c r="F148" s="61">
        <f t="shared" si="40"/>
        <v>9</v>
      </c>
      <c r="G148" s="61">
        <f t="shared" si="40"/>
        <v>8</v>
      </c>
      <c r="H148" s="61">
        <f t="shared" si="40"/>
        <v>7</v>
      </c>
      <c r="I148" s="61">
        <f t="shared" si="40"/>
        <v>6</v>
      </c>
      <c r="J148" s="61">
        <f t="shared" si="40"/>
        <v>5</v>
      </c>
      <c r="K148" s="61">
        <f t="shared" si="40"/>
        <v>4</v>
      </c>
      <c r="L148" s="61">
        <f t="shared" si="40"/>
        <v>3</v>
      </c>
      <c r="M148" s="61">
        <f t="shared" si="40"/>
        <v>2</v>
      </c>
      <c r="N148" s="61">
        <f t="shared" si="40"/>
        <v>1</v>
      </c>
      <c r="O148" s="117"/>
    </row>
    <row r="149" spans="1:15">
      <c r="A149" s="115"/>
      <c r="B149" s="61" t="s">
        <v>81</v>
      </c>
      <c r="C149" s="61">
        <f>C139*C140</f>
        <v>0</v>
      </c>
      <c r="D149" s="61">
        <f t="shared" ref="D149:N149" si="41">D139*D140</f>
        <v>0</v>
      </c>
      <c r="E149" s="61">
        <f t="shared" si="41"/>
        <v>0</v>
      </c>
      <c r="F149" s="61">
        <f t="shared" si="41"/>
        <v>0</v>
      </c>
      <c r="G149" s="61">
        <f t="shared" si="41"/>
        <v>0</v>
      </c>
      <c r="H149" s="61">
        <f t="shared" si="41"/>
        <v>0</v>
      </c>
      <c r="I149" s="61">
        <f t="shared" si="41"/>
        <v>0</v>
      </c>
      <c r="J149" s="61">
        <f t="shared" si="41"/>
        <v>0</v>
      </c>
      <c r="K149" s="61">
        <f t="shared" si="41"/>
        <v>0</v>
      </c>
      <c r="L149" s="61">
        <f t="shared" si="41"/>
        <v>0</v>
      </c>
      <c r="M149" s="61">
        <f t="shared" si="41"/>
        <v>0</v>
      </c>
      <c r="N149" s="61">
        <f t="shared" si="41"/>
        <v>0</v>
      </c>
      <c r="O149" s="117"/>
    </row>
    <row r="150" spans="1:15">
      <c r="A150" s="115"/>
      <c r="B150" s="61" t="s">
        <v>67</v>
      </c>
      <c r="C150" s="61" t="str">
        <f>C142</f>
        <v/>
      </c>
      <c r="D150" s="61" t="str">
        <f t="shared" ref="D150:N150" si="42">D142</f>
        <v/>
      </c>
      <c r="E150" s="61" t="str">
        <f t="shared" si="42"/>
        <v/>
      </c>
      <c r="F150" s="61" t="str">
        <f t="shared" si="42"/>
        <v/>
      </c>
      <c r="G150" s="61" t="str">
        <f t="shared" si="42"/>
        <v/>
      </c>
      <c r="H150" s="61" t="str">
        <f t="shared" si="42"/>
        <v/>
      </c>
      <c r="I150" s="61" t="str">
        <f t="shared" si="42"/>
        <v/>
      </c>
      <c r="J150" s="61" t="str">
        <f t="shared" si="42"/>
        <v/>
      </c>
      <c r="K150" s="61" t="str">
        <f t="shared" si="42"/>
        <v/>
      </c>
      <c r="L150" s="61" t="str">
        <f t="shared" si="42"/>
        <v/>
      </c>
      <c r="M150" s="61" t="str">
        <f t="shared" si="42"/>
        <v/>
      </c>
      <c r="N150" s="61" t="str">
        <f t="shared" si="42"/>
        <v/>
      </c>
      <c r="O150" s="117"/>
    </row>
    <row r="151" spans="1:15">
      <c r="A151" s="115"/>
      <c r="B151" s="61" t="s">
        <v>92</v>
      </c>
      <c r="C151" s="61">
        <f>SUMIF($C$138:$N$138,C147,$C$143:$N$143)</f>
        <v>0</v>
      </c>
      <c r="D151" s="61">
        <f>SUMIF($C$138:$N$138,D147,$C$143:$N$143)</f>
        <v>0</v>
      </c>
      <c r="E151" s="61">
        <f t="shared" ref="E151:N151" si="43">SUMIF($C$138:$N$138,E147,$C$143:$N$143)</f>
        <v>0</v>
      </c>
      <c r="F151" s="61">
        <f t="shared" si="43"/>
        <v>0</v>
      </c>
      <c r="G151" s="61">
        <f t="shared" si="43"/>
        <v>0</v>
      </c>
      <c r="H151" s="61">
        <f t="shared" si="43"/>
        <v>0</v>
      </c>
      <c r="I151" s="61">
        <f t="shared" si="43"/>
        <v>0</v>
      </c>
      <c r="J151" s="61">
        <f t="shared" si="43"/>
        <v>0</v>
      </c>
      <c r="K151" s="61">
        <f t="shared" si="43"/>
        <v>0</v>
      </c>
      <c r="L151" s="61">
        <f t="shared" si="43"/>
        <v>0</v>
      </c>
      <c r="M151" s="61">
        <f t="shared" si="43"/>
        <v>0</v>
      </c>
      <c r="N151" s="61">
        <f t="shared" si="43"/>
        <v>0</v>
      </c>
      <c r="O151" s="117"/>
    </row>
    <row r="152" spans="1:15">
      <c r="A152" s="115"/>
      <c r="B152" s="61" t="s">
        <v>80</v>
      </c>
      <c r="C152" s="61" t="e">
        <f>ROUND(C142*C151/60,0)</f>
        <v>#VALUE!</v>
      </c>
      <c r="D152" s="61" t="str">
        <f>IFERROR(IF(COUNTIF($C$147:C147,D147)&gt;=1,"",ROUND(D142*D151/60,0)),"")</f>
        <v/>
      </c>
      <c r="E152" s="61" t="str">
        <f>IFERROR(IF(COUNTIF($C$147:D147,E147)&gt;=1,"",ROUND(E142*E151/60,0)),"")</f>
        <v/>
      </c>
      <c r="F152" s="61" t="str">
        <f>IFERROR(IF(COUNTIF($C$147:E147,F147)&gt;=1,"",ROUND(F142*F151/60,0)),"")</f>
        <v/>
      </c>
      <c r="G152" s="61" t="str">
        <f>IFERROR(IF(COUNTIF($C$147:F147,G147)&gt;=1,"",ROUND(G142*G151/60,0)),"")</f>
        <v/>
      </c>
      <c r="H152" s="61" t="str">
        <f>IFERROR(IF(COUNTIF($C$147:G147,H147)&gt;=1,"",ROUND(H142*H151/60,0)),"")</f>
        <v/>
      </c>
      <c r="I152" s="61" t="str">
        <f>IFERROR(IF(COUNTIF($C$147:H147,I147)&gt;=1,"",ROUND(I142*I151/60,0)),"")</f>
        <v/>
      </c>
      <c r="J152" s="61" t="str">
        <f>IFERROR(IF(COUNTIF($C$147:I147,J147)&gt;=1,"",ROUND(J142*J151/60,0)),"")</f>
        <v/>
      </c>
      <c r="K152" s="61" t="str">
        <f>IFERROR(IF(COUNTIF($C$147:J147,K147)&gt;=1,"",ROUND(K142*K151/60,0)),"")</f>
        <v/>
      </c>
      <c r="L152" s="61" t="str">
        <f>IFERROR(IF(COUNTIF($C$147:K147,L147)&gt;=1,"",ROUND(L142*L151/60,0)),"")</f>
        <v/>
      </c>
      <c r="M152" s="61" t="str">
        <f>IFERROR(IF(COUNTIF($C$147:L147,M147)&gt;=1,"",ROUND(M142*M151/60,0)),"")</f>
        <v/>
      </c>
      <c r="N152" s="61" t="str">
        <f>IFERROR(IF(COUNTIF($C$147:M147,N147)&gt;=1,"",ROUND(N142*N151/60,0)),"")</f>
        <v/>
      </c>
      <c r="O152" s="117"/>
    </row>
    <row r="153" spans="1:15">
      <c r="A153" s="115"/>
      <c r="B153" s="106" t="s">
        <v>94</v>
      </c>
      <c r="C153" s="106" t="e">
        <f>IF(C152=0,"",IF(C152&lt;&gt;"",COLUMN()-2,""))</f>
        <v>#VALUE!</v>
      </c>
      <c r="D153" s="106" t="str">
        <f>IF(D152=0,"",IF(D152&lt;&gt;"",COLUMN()-2,""))</f>
        <v/>
      </c>
      <c r="E153" s="106" t="str">
        <f>IF(E152=0,"",IF(E152&lt;&gt;"",COLUMN()-2,""))</f>
        <v/>
      </c>
      <c r="F153" s="106" t="str">
        <f t="shared" ref="F153:N153" si="44">IF(F152=0,"",IF(F152&lt;&gt;"",COLUMN()-2,""))</f>
        <v/>
      </c>
      <c r="G153" s="106" t="str">
        <f t="shared" si="44"/>
        <v/>
      </c>
      <c r="H153" s="106" t="str">
        <f t="shared" si="44"/>
        <v/>
      </c>
      <c r="I153" s="106" t="str">
        <f t="shared" si="44"/>
        <v/>
      </c>
      <c r="J153" s="106" t="str">
        <f t="shared" si="44"/>
        <v/>
      </c>
      <c r="K153" s="106" t="str">
        <f t="shared" si="44"/>
        <v/>
      </c>
      <c r="L153" s="106" t="str">
        <f t="shared" si="44"/>
        <v/>
      </c>
      <c r="M153" s="106" t="str">
        <f t="shared" si="44"/>
        <v/>
      </c>
      <c r="N153" s="106" t="str">
        <f t="shared" si="44"/>
        <v/>
      </c>
      <c r="O153" s="119"/>
    </row>
    <row r="154" spans="1:15">
      <c r="A154" s="115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19"/>
    </row>
    <row r="155" spans="1:15">
      <c r="A155" s="115"/>
      <c r="B155" s="120" t="s">
        <v>93</v>
      </c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19"/>
    </row>
    <row r="156" spans="1:15">
      <c r="A156" s="115"/>
      <c r="B156" s="106" t="s">
        <v>74</v>
      </c>
      <c r="C156" s="106" t="str">
        <f>IFERROR(IF(入力シート２!$F$98="時給","",INDEX($C147:$N152,1,SMALL(153:153,参照用!C4))),"")</f>
        <v/>
      </c>
      <c r="D156" s="106" t="str">
        <f>IFERROR(IF(入力シート２!$F$98="時給","",INDEX($C147:$N152,1,SMALL(153:153,参照用!D4))),"")</f>
        <v/>
      </c>
      <c r="E156" s="106" t="str">
        <f>IFERROR(IF(入力シート２!$F$98="時給","",INDEX($C147:$N152,1,SMALL(153:153,参照用!E4))),"")</f>
        <v/>
      </c>
      <c r="F156" s="106" t="str">
        <f>IFERROR(IF(入力シート２!$F$98="時給","",INDEX($C147:$N152,1,SMALL(153:153,参照用!F4))),"")</f>
        <v/>
      </c>
      <c r="G156" s="106" t="str">
        <f>IFERROR(IF(入力シート２!$F$98="時給","",INDEX($C147:$N152,1,SMALL(153:153,参照用!G4))),"")</f>
        <v/>
      </c>
      <c r="H156" s="106" t="str">
        <f>IFERROR(IF(入力シート２!$F$98="時給","",INDEX($C147:$N152,1,SMALL(153:153,参照用!H4))),"")</f>
        <v/>
      </c>
      <c r="I156" s="106" t="str">
        <f>IFERROR(IF(入力シート２!$F$98="時給","",INDEX($C147:$N152,1,SMALL(153:153,参照用!I4))),"")</f>
        <v/>
      </c>
      <c r="J156" s="106" t="str">
        <f>IFERROR(IF(入力シート２!$F$98="時給","",INDEX($C147:$N152,1,SMALL(153:153,参照用!J4))),"")</f>
        <v/>
      </c>
      <c r="K156" s="106" t="str">
        <f>IFERROR(IF(入力シート２!$F$98="時給","",INDEX($C147:$N152,1,SMALL(153:153,参照用!K4))),"")</f>
        <v/>
      </c>
      <c r="L156" s="106" t="str">
        <f>IFERROR(IF(入力シート２!$F$98="時給","",INDEX($C147:$N152,1,SMALL(153:153,参照用!L4))),"")</f>
        <v/>
      </c>
      <c r="M156" s="106" t="str">
        <f>IFERROR(IF(入力シート２!$F$98="時給","",INDEX($C147:$N152,1,SMALL(153:153,参照用!M4))),"")</f>
        <v/>
      </c>
      <c r="N156" s="106" t="str">
        <f>IFERROR(IF(入力シート２!$F$98="時給","",INDEX($C147:$N152,1,SMALL(153:153,参照用!N4))),"")</f>
        <v/>
      </c>
      <c r="O156" s="119"/>
    </row>
    <row r="157" spans="1:15">
      <c r="A157" s="115"/>
      <c r="B157" s="106" t="s">
        <v>81</v>
      </c>
      <c r="C157" s="107" t="str">
        <f>IFERROR(IF(入力シート２!$F$98="時給","",INDEX($C147:$N152,3,SMALL(153:153,参照用!C4))),"")</f>
        <v/>
      </c>
      <c r="D157" s="107" t="str">
        <f>IFERROR(IF(入力シート２!$F$98="時給","",INDEX($C147:$N152,3,SMALL(153:153,参照用!D4))),"")</f>
        <v/>
      </c>
      <c r="E157" s="107" t="str">
        <f>IFERROR(IF(入力シート２!$F$98="時給","",INDEX($C147:$N152,3,SMALL(153:153,参照用!E4))),"")</f>
        <v/>
      </c>
      <c r="F157" s="107" t="str">
        <f>IFERROR(IF(入力シート２!$F$98="時給","",INDEX($C147:$N152,3,SMALL(153:153,参照用!F4))),"")</f>
        <v/>
      </c>
      <c r="G157" s="107" t="str">
        <f>IFERROR(IF(入力シート２!$F$98="時給","",INDEX($C147:$N152,3,SMALL(153:153,参照用!G4))),"")</f>
        <v/>
      </c>
      <c r="H157" s="107" t="str">
        <f>IFERROR(IF(入力シート２!$F$98="時給","",INDEX($C147:$N152,3,SMALL(153:153,参照用!H4))),"")</f>
        <v/>
      </c>
      <c r="I157" s="107" t="str">
        <f>IFERROR(IF(入力シート２!$F$98="時給","",INDEX($C147:$N152,3,SMALL(153:153,参照用!I4))),"")</f>
        <v/>
      </c>
      <c r="J157" s="107" t="str">
        <f>IFERROR(IF(入力シート２!$F$98="時給","",INDEX($C147:$N152,3,SMALL(153:153,参照用!J4))),"")</f>
        <v/>
      </c>
      <c r="K157" s="107" t="str">
        <f>IFERROR(IF(入力シート２!$F$98="時給","",INDEX($C147:$N152,3,SMALL(153:153,参照用!K4))),"")</f>
        <v/>
      </c>
      <c r="L157" s="107" t="str">
        <f>IFERROR(IF(入力シート２!$F$98="時給","",INDEX($C147:$N152,3,SMALL(153:153,参照用!L4))),"")</f>
        <v/>
      </c>
      <c r="M157" s="107" t="str">
        <f>IFERROR(IF(入力シート２!$F$98="時給","",INDEX($C147:$N152,3,SMALL(153:153,参照用!M4))),"")</f>
        <v/>
      </c>
      <c r="N157" s="107" t="str">
        <f>IFERROR(IF(入力シート２!$F$98="時給","",INDEX($C147:$N152,3,SMALL(153:153,参照用!N4))),"")</f>
        <v/>
      </c>
      <c r="O157" s="119"/>
    </row>
    <row r="158" spans="1:15">
      <c r="A158" s="115"/>
      <c r="B158" s="106" t="s">
        <v>67</v>
      </c>
      <c r="C158" s="106" t="str">
        <f>IFERROR(INDEX($C147:$N152,4,SMALL(153:153,参照用!C$24)),"")</f>
        <v/>
      </c>
      <c r="D158" s="106" t="str">
        <f>IFERROR(INDEX($C147:$N152,4,SMALL(153:153,参照用!D$24)),"")</f>
        <v/>
      </c>
      <c r="E158" s="106" t="str">
        <f>IFERROR(INDEX($C147:$N152,4,SMALL(153:153,参照用!E$24)),"")</f>
        <v/>
      </c>
      <c r="F158" s="106" t="str">
        <f>IFERROR(INDEX($C147:$N152,4,SMALL(153:153,参照用!F$24)),"")</f>
        <v/>
      </c>
      <c r="G158" s="106" t="str">
        <f>IFERROR(INDEX($C147:$N152,4,SMALL(153:153,参照用!G$24)),"")</f>
        <v/>
      </c>
      <c r="H158" s="106" t="str">
        <f>IFERROR(INDEX($C147:$N152,4,SMALL(153:153,参照用!H$24)),"")</f>
        <v/>
      </c>
      <c r="I158" s="106" t="str">
        <f>IFERROR(INDEX($C147:$N152,4,SMALL(153:153,参照用!I$24)),"")</f>
        <v/>
      </c>
      <c r="J158" s="106" t="str">
        <f>IFERROR(INDEX($C147:$N152,4,SMALL(153:153,参照用!J$24)),"")</f>
        <v/>
      </c>
      <c r="K158" s="106" t="str">
        <f>IFERROR(INDEX($C147:$N152,4,SMALL(153:153,参照用!K$24)),"")</f>
        <v/>
      </c>
      <c r="L158" s="106" t="str">
        <f>IFERROR(INDEX($C147:$N152,4,SMALL(153:153,参照用!L$24)),"")</f>
        <v/>
      </c>
      <c r="M158" s="106" t="str">
        <f>IFERROR(INDEX($C147:$N152,4,SMALL(153:153,参照用!M$24)),"")</f>
        <v/>
      </c>
      <c r="N158" s="106" t="str">
        <f>IFERROR(INDEX($C147:$N152,4,SMALL(153:153,参照用!N$24)),"")</f>
        <v/>
      </c>
      <c r="O158" s="119"/>
    </row>
    <row r="159" spans="1:15">
      <c r="A159" s="115"/>
      <c r="B159" s="61" t="s">
        <v>89</v>
      </c>
      <c r="C159" s="106" t="str">
        <f>IFERROR(INDEX($C147:$N152,5,SMALL(153:153,参照用!C$24)),"")</f>
        <v/>
      </c>
      <c r="D159" s="106" t="str">
        <f>IFERROR(INDEX($C147:$N152,5,SMALL(153:153,参照用!D$24)),"")</f>
        <v/>
      </c>
      <c r="E159" s="106" t="str">
        <f>IFERROR(INDEX($C147:$N152,5,SMALL(153:153,参照用!E$24)),"")</f>
        <v/>
      </c>
      <c r="F159" s="106" t="str">
        <f>IFERROR(INDEX($C147:$N152,5,SMALL(153:153,参照用!F$24)),"")</f>
        <v/>
      </c>
      <c r="G159" s="106" t="str">
        <f>IFERROR(INDEX($C147:$N152,5,SMALL(153:153,参照用!G$24)),"")</f>
        <v/>
      </c>
      <c r="H159" s="106" t="str">
        <f>IFERROR(INDEX($C147:$N152,5,SMALL(153:153,参照用!H$24)),"")</f>
        <v/>
      </c>
      <c r="I159" s="106" t="str">
        <f>IFERROR(INDEX($C147:$N152,5,SMALL(153:153,参照用!I$24)),"")</f>
        <v/>
      </c>
      <c r="J159" s="106" t="str">
        <f>IFERROR(INDEX($C147:$N152,5,SMALL(153:153,参照用!J$24)),"")</f>
        <v/>
      </c>
      <c r="K159" s="106" t="str">
        <f>IFERROR(INDEX($C147:$N152,5,SMALL(153:153,参照用!K$24)),"")</f>
        <v/>
      </c>
      <c r="L159" s="106" t="str">
        <f>IFERROR(INDEX($C147:$N152,5,SMALL(153:153,参照用!L$24)),"")</f>
        <v/>
      </c>
      <c r="M159" s="106" t="str">
        <f>IFERROR(INDEX($C147:$N152,5,SMALL(153:153,参照用!M$24)),"")</f>
        <v/>
      </c>
      <c r="N159" s="106" t="str">
        <f>IFERROR(INDEX($C147:$N152,5,SMALL(153:153,参照用!N$24)),"")</f>
        <v/>
      </c>
      <c r="O159" s="119"/>
    </row>
    <row r="160" spans="1:15">
      <c r="A160" s="115"/>
      <c r="B160" s="61" t="s">
        <v>88</v>
      </c>
      <c r="C160" s="106" t="str">
        <f>IFERROR(ROUNDDOWN(C159/60,0),"")</f>
        <v/>
      </c>
      <c r="D160" s="106" t="str">
        <f t="shared" ref="D160:N160" si="45">IFERROR(ROUNDDOWN(D159/60,0),"")</f>
        <v/>
      </c>
      <c r="E160" s="106" t="str">
        <f t="shared" si="45"/>
        <v/>
      </c>
      <c r="F160" s="106" t="str">
        <f t="shared" si="45"/>
        <v/>
      </c>
      <c r="G160" s="106" t="str">
        <f t="shared" si="45"/>
        <v/>
      </c>
      <c r="H160" s="106" t="str">
        <f t="shared" si="45"/>
        <v/>
      </c>
      <c r="I160" s="106" t="str">
        <f t="shared" si="45"/>
        <v/>
      </c>
      <c r="J160" s="106" t="str">
        <f t="shared" si="45"/>
        <v/>
      </c>
      <c r="K160" s="106" t="str">
        <f t="shared" si="45"/>
        <v/>
      </c>
      <c r="L160" s="106" t="str">
        <f t="shared" si="45"/>
        <v/>
      </c>
      <c r="M160" s="106" t="str">
        <f t="shared" si="45"/>
        <v/>
      </c>
      <c r="N160" s="106" t="str">
        <f t="shared" si="45"/>
        <v/>
      </c>
      <c r="O160" s="119"/>
    </row>
    <row r="161" spans="1:15">
      <c r="A161" s="115"/>
      <c r="B161" s="61" t="s">
        <v>87</v>
      </c>
      <c r="C161" s="106" t="str">
        <f>IFERROR(C159-C160*60,"")</f>
        <v/>
      </c>
      <c r="D161" s="106" t="str">
        <f t="shared" ref="D161:N161" si="46">IFERROR(D159-D160*60,"")</f>
        <v/>
      </c>
      <c r="E161" s="106" t="str">
        <f t="shared" si="46"/>
        <v/>
      </c>
      <c r="F161" s="106" t="str">
        <f t="shared" si="46"/>
        <v/>
      </c>
      <c r="G161" s="106" t="str">
        <f t="shared" si="46"/>
        <v/>
      </c>
      <c r="H161" s="106" t="str">
        <f t="shared" si="46"/>
        <v/>
      </c>
      <c r="I161" s="106" t="str">
        <f t="shared" si="46"/>
        <v/>
      </c>
      <c r="J161" s="106" t="str">
        <f t="shared" si="46"/>
        <v/>
      </c>
      <c r="K161" s="106" t="str">
        <f t="shared" si="46"/>
        <v/>
      </c>
      <c r="L161" s="106" t="str">
        <f t="shared" si="46"/>
        <v/>
      </c>
      <c r="M161" s="106" t="str">
        <f t="shared" si="46"/>
        <v/>
      </c>
      <c r="N161" s="106" t="str">
        <f t="shared" si="46"/>
        <v/>
      </c>
      <c r="O161" s="119"/>
    </row>
    <row r="162" spans="1:15">
      <c r="A162" s="115"/>
      <c r="B162" s="106" t="s">
        <v>80</v>
      </c>
      <c r="C162" s="106" t="str">
        <f>IFERROR(INDEX($C147:$N152,6,SMALL(153:153,参照用!C$24)),"")</f>
        <v/>
      </c>
      <c r="D162" s="106" t="str">
        <f>IFERROR(INDEX($C147:$N152,6,SMALL(153:153,参照用!D$24)),"")</f>
        <v/>
      </c>
      <c r="E162" s="106" t="str">
        <f>IFERROR(INDEX($C147:$N152,6,SMALL(153:153,参照用!E$24)),"")</f>
        <v/>
      </c>
      <c r="F162" s="106" t="str">
        <f>IFERROR(INDEX($C147:$N152,6,SMALL(153:153,参照用!F$24)),"")</f>
        <v/>
      </c>
      <c r="G162" s="106" t="str">
        <f>IFERROR(INDEX($C147:$N152,6,SMALL(153:153,参照用!G$24)),"")</f>
        <v/>
      </c>
      <c r="H162" s="106" t="str">
        <f>IFERROR(INDEX($C147:$N152,6,SMALL(153:153,参照用!H$24)),"")</f>
        <v/>
      </c>
      <c r="I162" s="106" t="str">
        <f>IFERROR(INDEX($C147:$N152,6,SMALL(153:153,参照用!I$24)),"")</f>
        <v/>
      </c>
      <c r="J162" s="106" t="str">
        <f>IFERROR(INDEX($C147:$N152,6,SMALL(153:153,参照用!J$24)),"")</f>
        <v/>
      </c>
      <c r="K162" s="106" t="str">
        <f>IFERROR(INDEX($C147:$N152,6,SMALL(153:153,参照用!K$24)),"")</f>
        <v/>
      </c>
      <c r="L162" s="106" t="str">
        <f>IFERROR(INDEX($C147:$N152,6,SMALL(153:153,参照用!L$24)),"")</f>
        <v/>
      </c>
      <c r="M162" s="106" t="str">
        <f>IFERROR(INDEX($C147:$N152,6,SMALL(153:153,参照用!M$24)),"")</f>
        <v/>
      </c>
      <c r="N162" s="106" t="str">
        <f>IFERROR(INDEX($C147:$N152,6,SMALL(153:153,参照用!N$24)),"")</f>
        <v/>
      </c>
      <c r="O162" s="119"/>
    </row>
    <row r="163" spans="1:15">
      <c r="A163" s="115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1"/>
      <c r="M163" s="120"/>
      <c r="N163" s="120"/>
      <c r="O163" s="119"/>
    </row>
    <row r="164" spans="1:15">
      <c r="A164" s="115"/>
      <c r="B164" s="120" t="s">
        <v>86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1"/>
      <c r="M164" s="120"/>
      <c r="N164" s="120"/>
      <c r="O164" s="119"/>
    </row>
    <row r="165" spans="1:15">
      <c r="A165" s="115"/>
      <c r="B165" s="120"/>
      <c r="C165" s="106" t="str">
        <f t="array" ref="C165:I175">TRANSPOSE(B156:N162)</f>
        <v>給料</v>
      </c>
      <c r="D165" s="106" t="str">
        <v>勤務時間</v>
      </c>
      <c r="E165" s="106" t="str">
        <v>時給</v>
      </c>
      <c r="F165" s="106" t="str">
        <v>研修時間まとめ（分のみ）</v>
      </c>
      <c r="G165" s="106" t="str">
        <v>研修時間まとめ（時間）</v>
      </c>
      <c r="H165" s="106" t="str">
        <v>研修時間まとめ（分）</v>
      </c>
      <c r="I165" s="106" t="str">
        <v>金額まとめ</v>
      </c>
      <c r="J165" s="120"/>
      <c r="K165" s="120"/>
      <c r="L165" s="121"/>
      <c r="M165" s="120"/>
      <c r="N165" s="120"/>
      <c r="O165" s="119"/>
    </row>
    <row r="166" spans="1:15">
      <c r="A166" s="115"/>
      <c r="B166" s="120"/>
      <c r="C166" s="106" t="str">
        <v/>
      </c>
      <c r="D166" s="106" t="str">
        <v/>
      </c>
      <c r="E166" s="106" t="str">
        <v/>
      </c>
      <c r="F166" s="106" t="str">
        <v/>
      </c>
      <c r="G166" s="106" t="str">
        <v/>
      </c>
      <c r="H166" s="106" t="str">
        <v/>
      </c>
      <c r="I166" s="106" t="str">
        <v/>
      </c>
      <c r="J166" s="120"/>
      <c r="K166" s="120"/>
      <c r="L166" s="120"/>
      <c r="M166" s="120"/>
      <c r="N166" s="120"/>
      <c r="O166" s="119"/>
    </row>
    <row r="167" spans="1:15">
      <c r="A167" s="115"/>
      <c r="B167" s="120"/>
      <c r="C167" s="106" t="str">
        <v/>
      </c>
      <c r="D167" s="106" t="str">
        <v/>
      </c>
      <c r="E167" s="106" t="str">
        <v/>
      </c>
      <c r="F167" s="106" t="str">
        <v/>
      </c>
      <c r="G167" s="106" t="str">
        <v/>
      </c>
      <c r="H167" s="106" t="str">
        <v/>
      </c>
      <c r="I167" s="106" t="str">
        <v/>
      </c>
      <c r="J167" s="120"/>
      <c r="K167" s="120"/>
      <c r="L167" s="120"/>
      <c r="M167" s="120"/>
      <c r="N167" s="120"/>
      <c r="O167" s="119"/>
    </row>
    <row r="168" spans="1:15">
      <c r="A168" s="115"/>
      <c r="B168" s="120"/>
      <c r="C168" s="106" t="str">
        <v/>
      </c>
      <c r="D168" s="106" t="str">
        <v/>
      </c>
      <c r="E168" s="106" t="str">
        <v/>
      </c>
      <c r="F168" s="106" t="str">
        <v/>
      </c>
      <c r="G168" s="106" t="str">
        <v/>
      </c>
      <c r="H168" s="106" t="str">
        <v/>
      </c>
      <c r="I168" s="106" t="str">
        <v/>
      </c>
      <c r="J168" s="120"/>
      <c r="K168" s="120"/>
      <c r="L168" s="120"/>
      <c r="M168" s="120"/>
      <c r="N168" s="120"/>
      <c r="O168" s="119"/>
    </row>
    <row r="169" spans="1:15">
      <c r="A169" s="115"/>
      <c r="B169" s="120"/>
      <c r="C169" s="106" t="str">
        <v/>
      </c>
      <c r="D169" s="106" t="str">
        <v/>
      </c>
      <c r="E169" s="106" t="str">
        <v/>
      </c>
      <c r="F169" s="106" t="str">
        <v/>
      </c>
      <c r="G169" s="106" t="str">
        <v/>
      </c>
      <c r="H169" s="106" t="str">
        <v/>
      </c>
      <c r="I169" s="106" t="str">
        <v/>
      </c>
      <c r="J169" s="120"/>
      <c r="K169" s="120"/>
      <c r="L169" s="120"/>
      <c r="M169" s="120"/>
      <c r="N169" s="120"/>
      <c r="O169" s="119"/>
    </row>
    <row r="170" spans="1:15">
      <c r="A170" s="115"/>
      <c r="B170" s="120"/>
      <c r="C170" s="106" t="str">
        <v/>
      </c>
      <c r="D170" s="106" t="str">
        <v/>
      </c>
      <c r="E170" s="106" t="str">
        <v/>
      </c>
      <c r="F170" s="106" t="str">
        <v/>
      </c>
      <c r="G170" s="106" t="str">
        <v/>
      </c>
      <c r="H170" s="106" t="str">
        <v/>
      </c>
      <c r="I170" s="106" t="str">
        <v/>
      </c>
      <c r="J170" s="120"/>
      <c r="K170" s="120"/>
      <c r="L170" s="120"/>
      <c r="M170" s="120"/>
      <c r="N170" s="120"/>
      <c r="O170" s="119"/>
    </row>
    <row r="171" spans="1:15">
      <c r="A171" s="115"/>
      <c r="B171" s="120"/>
      <c r="C171" s="106" t="str">
        <v/>
      </c>
      <c r="D171" s="106" t="str">
        <v/>
      </c>
      <c r="E171" s="106" t="str">
        <v/>
      </c>
      <c r="F171" s="106" t="str">
        <v/>
      </c>
      <c r="G171" s="106" t="str">
        <v/>
      </c>
      <c r="H171" s="106" t="str">
        <v/>
      </c>
      <c r="I171" s="106" t="str">
        <v/>
      </c>
      <c r="J171" s="120"/>
      <c r="K171" s="120"/>
      <c r="L171" s="120"/>
      <c r="M171" s="120"/>
      <c r="N171" s="120"/>
      <c r="O171" s="119"/>
    </row>
    <row r="172" spans="1:15">
      <c r="A172" s="115"/>
      <c r="B172" s="120"/>
      <c r="C172" s="106" t="str">
        <v/>
      </c>
      <c r="D172" s="106" t="str">
        <v/>
      </c>
      <c r="E172" s="106" t="str">
        <v/>
      </c>
      <c r="F172" s="106" t="str">
        <v/>
      </c>
      <c r="G172" s="106" t="str">
        <v/>
      </c>
      <c r="H172" s="106" t="str">
        <v/>
      </c>
      <c r="I172" s="106" t="str">
        <v/>
      </c>
      <c r="J172" s="120"/>
      <c r="K172" s="120"/>
      <c r="L172" s="121"/>
      <c r="M172" s="120"/>
      <c r="N172" s="120"/>
      <c r="O172" s="119"/>
    </row>
    <row r="173" spans="1:15">
      <c r="A173" s="115"/>
      <c r="B173" s="120"/>
      <c r="C173" s="106" t="str">
        <v/>
      </c>
      <c r="D173" s="106" t="str">
        <v/>
      </c>
      <c r="E173" s="106" t="str">
        <v/>
      </c>
      <c r="F173" s="106" t="str">
        <v/>
      </c>
      <c r="G173" s="106" t="str">
        <v/>
      </c>
      <c r="H173" s="106" t="str">
        <v/>
      </c>
      <c r="I173" s="106" t="str">
        <v/>
      </c>
      <c r="J173" s="120"/>
      <c r="K173" s="120"/>
      <c r="L173" s="121"/>
      <c r="M173" s="120"/>
      <c r="N173" s="120"/>
      <c r="O173" s="119"/>
    </row>
    <row r="174" spans="1:15">
      <c r="A174" s="115"/>
      <c r="B174" s="120"/>
      <c r="C174" s="106" t="str">
        <v/>
      </c>
      <c r="D174" s="106" t="str">
        <v/>
      </c>
      <c r="E174" s="106" t="str">
        <v/>
      </c>
      <c r="F174" s="106" t="str">
        <v/>
      </c>
      <c r="G174" s="106" t="str">
        <v/>
      </c>
      <c r="H174" s="106" t="str">
        <v/>
      </c>
      <c r="I174" s="106" t="str">
        <v/>
      </c>
      <c r="J174" s="120"/>
      <c r="K174" s="120"/>
      <c r="L174" s="121"/>
      <c r="M174" s="120"/>
      <c r="N174" s="120"/>
      <c r="O174" s="119"/>
    </row>
    <row r="175" spans="1:15">
      <c r="A175" s="115"/>
      <c r="B175" s="120"/>
      <c r="C175" s="106" t="str">
        <v/>
      </c>
      <c r="D175" s="106" t="str">
        <v/>
      </c>
      <c r="E175" s="106" t="str">
        <v/>
      </c>
      <c r="F175" s="106" t="str">
        <v/>
      </c>
      <c r="G175" s="106" t="str">
        <v/>
      </c>
      <c r="H175" s="106" t="str">
        <v/>
      </c>
      <c r="I175" s="106" t="str">
        <v/>
      </c>
      <c r="J175" s="120"/>
      <c r="K175" s="120"/>
      <c r="L175" s="121"/>
      <c r="M175" s="120"/>
      <c r="N175" s="120"/>
      <c r="O175" s="119"/>
    </row>
    <row r="176" spans="1:15">
      <c r="A176" s="122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4"/>
      <c r="M176" s="123"/>
      <c r="N176" s="123"/>
      <c r="O176" s="125"/>
    </row>
    <row r="178" spans="1:15" ht="14">
      <c r="A178" s="110"/>
      <c r="B178" s="111" t="s">
        <v>133</v>
      </c>
      <c r="C178" s="112"/>
      <c r="D178" s="112"/>
      <c r="E178" s="112"/>
      <c r="F178" s="112"/>
      <c r="G178" s="112"/>
      <c r="H178" s="112"/>
      <c r="I178" s="112"/>
      <c r="J178" s="112"/>
      <c r="K178" s="113"/>
      <c r="L178" s="112"/>
      <c r="M178" s="112"/>
      <c r="N178" s="112"/>
      <c r="O178" s="114"/>
    </row>
    <row r="179" spans="1:15">
      <c r="A179" s="115"/>
      <c r="B179" s="116"/>
      <c r="C179" s="61" t="str">
        <f>入力シート２!D118</f>
        <v/>
      </c>
      <c r="D179" s="61" t="str">
        <f>入力シート２!E118</f>
        <v/>
      </c>
      <c r="E179" s="61" t="str">
        <f>入力シート２!F118</f>
        <v/>
      </c>
      <c r="F179" s="61" t="str">
        <f>入力シート２!G118</f>
        <v/>
      </c>
      <c r="G179" s="61" t="str">
        <f>入力シート２!H118</f>
        <v/>
      </c>
      <c r="H179" s="61" t="str">
        <f>入力シート２!I118</f>
        <v/>
      </c>
      <c r="I179" s="61" t="str">
        <f>入力シート２!J118</f>
        <v/>
      </c>
      <c r="J179" s="61" t="str">
        <f>入力シート２!K118</f>
        <v/>
      </c>
      <c r="K179" s="61" t="str">
        <f>入力シート２!L118</f>
        <v/>
      </c>
      <c r="L179" s="61" t="str">
        <f>入力シート２!M118</f>
        <v/>
      </c>
      <c r="M179" s="61" t="str">
        <f>入力シート２!N118</f>
        <v/>
      </c>
      <c r="N179" s="61" t="str">
        <f>入力シート２!O118</f>
        <v/>
      </c>
      <c r="O179" s="117"/>
    </row>
    <row r="180" spans="1:15">
      <c r="A180" s="115"/>
      <c r="B180" s="62" t="s">
        <v>75</v>
      </c>
      <c r="C180" s="174">
        <f>入力シート２!D127</f>
        <v>0</v>
      </c>
      <c r="D180" s="174">
        <f>入力シート２!E127</f>
        <v>0</v>
      </c>
      <c r="E180" s="174">
        <f>入力シート２!F127</f>
        <v>0</v>
      </c>
      <c r="F180" s="174">
        <f>入力シート２!G127</f>
        <v>0</v>
      </c>
      <c r="G180" s="174">
        <f>入力シート２!H127</f>
        <v>0</v>
      </c>
      <c r="H180" s="174">
        <f>入力シート２!I127</f>
        <v>0</v>
      </c>
      <c r="I180" s="174">
        <f>入力シート２!J127</f>
        <v>0</v>
      </c>
      <c r="J180" s="174">
        <f>入力シート２!K127</f>
        <v>0</v>
      </c>
      <c r="K180" s="174">
        <f>入力シート２!L127</f>
        <v>0</v>
      </c>
      <c r="L180" s="174">
        <f>入力シート２!M127</f>
        <v>0</v>
      </c>
      <c r="M180" s="174">
        <f>入力シート２!N127</f>
        <v>0</v>
      </c>
      <c r="N180" s="174">
        <f>入力シート２!O127</f>
        <v>0</v>
      </c>
      <c r="O180" s="117"/>
    </row>
    <row r="181" spans="1:15">
      <c r="A181" s="115"/>
      <c r="B181" s="53" t="s">
        <v>49</v>
      </c>
      <c r="C181" s="174">
        <f>入力シート２!D128</f>
        <v>0</v>
      </c>
      <c r="D181" s="174">
        <f>入力シート２!E128</f>
        <v>0</v>
      </c>
      <c r="E181" s="174">
        <f>入力シート２!F128</f>
        <v>0</v>
      </c>
      <c r="F181" s="174">
        <f>入力シート２!G128</f>
        <v>0</v>
      </c>
      <c r="G181" s="174">
        <f>入力シート２!H128</f>
        <v>0</v>
      </c>
      <c r="H181" s="174">
        <f>入力シート２!I128</f>
        <v>0</v>
      </c>
      <c r="I181" s="174">
        <f>入力シート２!J128</f>
        <v>0</v>
      </c>
      <c r="J181" s="174">
        <f>入力シート２!K128</f>
        <v>0</v>
      </c>
      <c r="K181" s="174">
        <f>入力シート２!L128</f>
        <v>0</v>
      </c>
      <c r="L181" s="174">
        <f>入力シート２!M128</f>
        <v>0</v>
      </c>
      <c r="M181" s="174">
        <f>入力シート２!N128</f>
        <v>0</v>
      </c>
      <c r="N181" s="174">
        <f>入力シート２!O128</f>
        <v>0</v>
      </c>
      <c r="O181" s="117"/>
    </row>
    <row r="182" spans="1:15">
      <c r="A182" s="115"/>
      <c r="B182" s="52" t="s">
        <v>10</v>
      </c>
      <c r="C182" s="176">
        <f>C180+C181</f>
        <v>0</v>
      </c>
      <c r="D182" s="52">
        <f t="shared" ref="D182:N182" si="47">D180+D181</f>
        <v>0</v>
      </c>
      <c r="E182" s="52">
        <f t="shared" si="47"/>
        <v>0</v>
      </c>
      <c r="F182" s="52">
        <f t="shared" si="47"/>
        <v>0</v>
      </c>
      <c r="G182" s="52">
        <f t="shared" si="47"/>
        <v>0</v>
      </c>
      <c r="H182" s="52">
        <f t="shared" si="47"/>
        <v>0</v>
      </c>
      <c r="I182" s="52">
        <f t="shared" si="47"/>
        <v>0</v>
      </c>
      <c r="J182" s="52">
        <f t="shared" si="47"/>
        <v>0</v>
      </c>
      <c r="K182" s="52">
        <f t="shared" si="47"/>
        <v>0</v>
      </c>
      <c r="L182" s="52">
        <f t="shared" si="47"/>
        <v>0</v>
      </c>
      <c r="M182" s="52">
        <f t="shared" si="47"/>
        <v>0</v>
      </c>
      <c r="N182" s="52">
        <f t="shared" si="47"/>
        <v>0</v>
      </c>
      <c r="O182" s="117"/>
    </row>
    <row r="183" spans="1:15">
      <c r="A183" s="115"/>
      <c r="B183" s="53" t="s">
        <v>68</v>
      </c>
      <c r="C183" s="53">
        <f>入力シート２!D133</f>
        <v>0</v>
      </c>
      <c r="D183" s="53">
        <f>入力シート２!E133</f>
        <v>0</v>
      </c>
      <c r="E183" s="53">
        <f>入力シート２!F133</f>
        <v>0</v>
      </c>
      <c r="F183" s="53">
        <f>入力シート２!G133</f>
        <v>0</v>
      </c>
      <c r="G183" s="53">
        <f>入力シート２!H133</f>
        <v>0</v>
      </c>
      <c r="H183" s="53">
        <f>入力シート２!I133</f>
        <v>0</v>
      </c>
      <c r="I183" s="53">
        <f>入力シート２!J133</f>
        <v>0</v>
      </c>
      <c r="J183" s="53">
        <f>入力シート２!K133</f>
        <v>0</v>
      </c>
      <c r="K183" s="53">
        <f>入力シート２!L133</f>
        <v>0</v>
      </c>
      <c r="L183" s="53">
        <f>入力シート２!M133</f>
        <v>0</v>
      </c>
      <c r="M183" s="53">
        <f>入力シート２!N133</f>
        <v>0</v>
      </c>
      <c r="N183" s="53">
        <f>入力シート２!O133</f>
        <v>0</v>
      </c>
      <c r="O183" s="117"/>
    </row>
    <row r="184" spans="1:15">
      <c r="A184" s="115"/>
      <c r="B184" s="53" t="s">
        <v>69</v>
      </c>
      <c r="C184" s="53">
        <f>入力シート２!D134</f>
        <v>0</v>
      </c>
      <c r="D184" s="53">
        <f>入力シート２!E134</f>
        <v>0</v>
      </c>
      <c r="E184" s="53">
        <f>入力シート２!F134</f>
        <v>0</v>
      </c>
      <c r="F184" s="53">
        <f>入力シート２!G134</f>
        <v>0</v>
      </c>
      <c r="G184" s="53">
        <f>入力シート２!H134</f>
        <v>0</v>
      </c>
      <c r="H184" s="53">
        <f>入力シート２!I134</f>
        <v>0</v>
      </c>
      <c r="I184" s="53">
        <f>入力シート２!J134</f>
        <v>0</v>
      </c>
      <c r="J184" s="53">
        <f>入力シート２!K134</f>
        <v>0</v>
      </c>
      <c r="K184" s="53">
        <f>入力シート２!L134</f>
        <v>0</v>
      </c>
      <c r="L184" s="53">
        <f>入力シート２!M134</f>
        <v>0</v>
      </c>
      <c r="M184" s="53">
        <f>入力シート２!N134</f>
        <v>0</v>
      </c>
      <c r="N184" s="53">
        <f>入力シート２!O134</f>
        <v>0</v>
      </c>
      <c r="O184" s="117"/>
    </row>
    <row r="185" spans="1:15" ht="13.5" thickBot="1">
      <c r="A185" s="115"/>
      <c r="B185" s="63" t="s">
        <v>10</v>
      </c>
      <c r="C185" s="63">
        <f>C183*C184</f>
        <v>0</v>
      </c>
      <c r="D185" s="63">
        <f t="shared" ref="D185:N185" si="48">D183*D184</f>
        <v>0</v>
      </c>
      <c r="E185" s="63">
        <f t="shared" si="48"/>
        <v>0</v>
      </c>
      <c r="F185" s="63">
        <f t="shared" si="48"/>
        <v>0</v>
      </c>
      <c r="G185" s="63">
        <f t="shared" si="48"/>
        <v>0</v>
      </c>
      <c r="H185" s="63">
        <f t="shared" si="48"/>
        <v>0</v>
      </c>
      <c r="I185" s="63">
        <f t="shared" si="48"/>
        <v>0</v>
      </c>
      <c r="J185" s="63">
        <f t="shared" si="48"/>
        <v>0</v>
      </c>
      <c r="K185" s="63">
        <f t="shared" si="48"/>
        <v>0</v>
      </c>
      <c r="L185" s="63">
        <f t="shared" si="48"/>
        <v>0</v>
      </c>
      <c r="M185" s="63">
        <f t="shared" si="48"/>
        <v>0</v>
      </c>
      <c r="N185" s="63">
        <f t="shared" si="48"/>
        <v>0</v>
      </c>
      <c r="O185" s="117"/>
    </row>
    <row r="186" spans="1:15" ht="13.5" thickBot="1">
      <c r="A186" s="115"/>
      <c r="B186" s="98" t="s">
        <v>67</v>
      </c>
      <c r="C186" s="99" t="str">
        <f>IFERROR(IF(入力シート２!$F$125="時給",入力シート２!D144,ROUNDDOWN(C182/C185,0)),"")</f>
        <v/>
      </c>
      <c r="D186" s="99" t="str">
        <f>IFERROR(IF(入力シート２!$F$125="時給",入力シート２!E144,ROUNDDOWN(D182/D185,0)),"")</f>
        <v/>
      </c>
      <c r="E186" s="99" t="str">
        <f>IFERROR(IF(入力シート２!$F$125="時給",入力シート２!F144,ROUNDDOWN(E182/E185,0)),"")</f>
        <v/>
      </c>
      <c r="F186" s="99" t="str">
        <f>IFERROR(IF(入力シート２!$F$125="時給",入力シート２!G144,ROUNDDOWN(F182/F185,0)),"")</f>
        <v/>
      </c>
      <c r="G186" s="99" t="str">
        <f>IFERROR(IF(入力シート２!$F$125="時給",入力シート２!H144,ROUNDDOWN(G182/G185,0)),"")</f>
        <v/>
      </c>
      <c r="H186" s="99" t="str">
        <f>IFERROR(IF(入力シート２!$F$125="時給",入力シート２!I144,ROUNDDOWN(H182/H185,0)),"")</f>
        <v/>
      </c>
      <c r="I186" s="99" t="str">
        <f>IFERROR(IF(入力シート２!$F$125="時給",入力シート２!J144,ROUNDDOWN(I182/I185,0)),"")</f>
        <v/>
      </c>
      <c r="J186" s="99" t="str">
        <f>IFERROR(IF(入力シート２!$F$125="時給",入力シート２!K144,ROUNDDOWN(J182/J185,0)),"")</f>
        <v/>
      </c>
      <c r="K186" s="99" t="str">
        <f>IFERROR(IF(入力シート２!$F$125="時給",入力シート２!L144,ROUNDDOWN(K182/K185,0)),"")</f>
        <v/>
      </c>
      <c r="L186" s="99" t="str">
        <f>IFERROR(IF(入力シート２!$F$125="時給",入力シート２!M144,ROUNDDOWN(L182/L185,0)),"")</f>
        <v/>
      </c>
      <c r="M186" s="99" t="str">
        <f>IFERROR(IF(入力シート２!$F$125="時給",入力シート２!N144,ROUNDDOWN(M182/M185,0)),"")</f>
        <v/>
      </c>
      <c r="N186" s="99" t="str">
        <f>IFERROR(IF(入力シート２!$F$125="時給",入力シート２!O144,ROUNDDOWN(N182/N185,0)),"")</f>
        <v/>
      </c>
      <c r="O186" s="117"/>
    </row>
    <row r="187" spans="1:15" ht="13.5" thickBot="1">
      <c r="A187" s="115"/>
      <c r="B187" s="98" t="s">
        <v>91</v>
      </c>
      <c r="C187" s="99">
        <f>入力シート２!D119*60+入力シート２!D120</f>
        <v>0</v>
      </c>
      <c r="D187" s="99">
        <f>入力シート２!E119*60+入力シート２!E120</f>
        <v>0</v>
      </c>
      <c r="E187" s="99">
        <f>入力シート２!F119*60+入力シート２!F120</f>
        <v>0</v>
      </c>
      <c r="F187" s="99">
        <f>入力シート２!G119*60+入力シート２!G120</f>
        <v>0</v>
      </c>
      <c r="G187" s="99">
        <f>入力シート２!H119*60+入力シート２!H120</f>
        <v>0</v>
      </c>
      <c r="H187" s="99">
        <f>入力シート２!I119*60+入力シート２!I120</f>
        <v>0</v>
      </c>
      <c r="I187" s="99">
        <f>入力シート２!J119*60+入力シート２!J120</f>
        <v>0</v>
      </c>
      <c r="J187" s="99">
        <f>入力シート２!K119*60+入力シート２!K120</f>
        <v>0</v>
      </c>
      <c r="K187" s="99">
        <f>入力シート２!L119*60+入力シート２!L120</f>
        <v>0</v>
      </c>
      <c r="L187" s="99">
        <f>入力シート２!M119*60+入力シート２!M120</f>
        <v>0</v>
      </c>
      <c r="M187" s="99">
        <f>入力シート２!N119*60+入力シート２!N120</f>
        <v>0</v>
      </c>
      <c r="N187" s="99">
        <f>入力シート２!O119*60+入力シート２!O120</f>
        <v>0</v>
      </c>
      <c r="O187" s="117"/>
    </row>
    <row r="188" spans="1:15">
      <c r="A188" s="115"/>
      <c r="B188" s="97" t="s">
        <v>10</v>
      </c>
      <c r="C188" s="97" t="e">
        <f>C186*C187/60</f>
        <v>#VALUE!</v>
      </c>
      <c r="D188" s="97" t="e">
        <f t="shared" ref="D188:N188" si="49">D186*D187/60</f>
        <v>#VALUE!</v>
      </c>
      <c r="E188" s="97" t="e">
        <f t="shared" si="49"/>
        <v>#VALUE!</v>
      </c>
      <c r="F188" s="97" t="e">
        <f t="shared" si="49"/>
        <v>#VALUE!</v>
      </c>
      <c r="G188" s="97" t="e">
        <f t="shared" si="49"/>
        <v>#VALUE!</v>
      </c>
      <c r="H188" s="97" t="e">
        <f t="shared" si="49"/>
        <v>#VALUE!</v>
      </c>
      <c r="I188" s="97" t="e">
        <f t="shared" si="49"/>
        <v>#VALUE!</v>
      </c>
      <c r="J188" s="97" t="e">
        <f t="shared" si="49"/>
        <v>#VALUE!</v>
      </c>
      <c r="K188" s="97" t="e">
        <f t="shared" si="49"/>
        <v>#VALUE!</v>
      </c>
      <c r="L188" s="97" t="e">
        <f t="shared" si="49"/>
        <v>#VALUE!</v>
      </c>
      <c r="M188" s="97" t="e">
        <f t="shared" si="49"/>
        <v>#VALUE!</v>
      </c>
      <c r="N188" s="97" t="e">
        <f t="shared" si="49"/>
        <v>#VALUE!</v>
      </c>
      <c r="O188" s="117"/>
    </row>
    <row r="189" spans="1:15">
      <c r="A189" s="115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8"/>
      <c r="M189" s="116"/>
      <c r="N189" s="116"/>
      <c r="O189" s="117"/>
    </row>
    <row r="190" spans="1:15">
      <c r="A190" s="115"/>
      <c r="B190" s="116" t="s">
        <v>79</v>
      </c>
      <c r="C190" s="63" t="str">
        <f>C179</f>
        <v/>
      </c>
      <c r="D190" s="63" t="str">
        <f t="shared" ref="D190:N190" si="50">D179</f>
        <v/>
      </c>
      <c r="E190" s="63" t="str">
        <f t="shared" si="50"/>
        <v/>
      </c>
      <c r="F190" s="63" t="str">
        <f t="shared" si="50"/>
        <v/>
      </c>
      <c r="G190" s="63" t="str">
        <f t="shared" si="50"/>
        <v/>
      </c>
      <c r="H190" s="63" t="str">
        <f t="shared" si="50"/>
        <v/>
      </c>
      <c r="I190" s="63" t="str">
        <f t="shared" si="50"/>
        <v/>
      </c>
      <c r="J190" s="63" t="str">
        <f t="shared" si="50"/>
        <v/>
      </c>
      <c r="K190" s="63" t="str">
        <f t="shared" si="50"/>
        <v/>
      </c>
      <c r="L190" s="63" t="str">
        <f t="shared" si="50"/>
        <v/>
      </c>
      <c r="M190" s="63" t="str">
        <f t="shared" si="50"/>
        <v/>
      </c>
      <c r="N190" s="63" t="str">
        <f t="shared" si="50"/>
        <v/>
      </c>
      <c r="O190" s="117"/>
    </row>
    <row r="191" spans="1:15">
      <c r="A191" s="115"/>
      <c r="B191" s="61" t="s">
        <v>74</v>
      </c>
      <c r="C191" s="175">
        <f>C180+C181</f>
        <v>0</v>
      </c>
      <c r="D191" s="175">
        <f t="shared" ref="D191:N191" si="51">D180+D181</f>
        <v>0</v>
      </c>
      <c r="E191" s="175">
        <f t="shared" si="51"/>
        <v>0</v>
      </c>
      <c r="F191" s="175">
        <f t="shared" si="51"/>
        <v>0</v>
      </c>
      <c r="G191" s="175">
        <f t="shared" si="51"/>
        <v>0</v>
      </c>
      <c r="H191" s="175">
        <f t="shared" si="51"/>
        <v>0</v>
      </c>
      <c r="I191" s="175">
        <f t="shared" si="51"/>
        <v>0</v>
      </c>
      <c r="J191" s="175">
        <f t="shared" si="51"/>
        <v>0</v>
      </c>
      <c r="K191" s="175">
        <f t="shared" si="51"/>
        <v>0</v>
      </c>
      <c r="L191" s="175">
        <f t="shared" si="51"/>
        <v>0</v>
      </c>
      <c r="M191" s="175">
        <f t="shared" si="51"/>
        <v>0</v>
      </c>
      <c r="N191" s="175">
        <f t="shared" si="51"/>
        <v>0</v>
      </c>
      <c r="O191" s="117"/>
    </row>
    <row r="192" spans="1:15">
      <c r="A192" s="115"/>
      <c r="B192" s="61" t="s">
        <v>82</v>
      </c>
      <c r="C192" s="61">
        <f>COUNTIF($C$182:$N$182,C191)</f>
        <v>12</v>
      </c>
      <c r="D192" s="61">
        <f t="shared" ref="D192:N192" si="52">COUNTIF($C$182:$N$182,D191)</f>
        <v>12</v>
      </c>
      <c r="E192" s="61">
        <f t="shared" si="52"/>
        <v>12</v>
      </c>
      <c r="F192" s="61">
        <f t="shared" si="52"/>
        <v>12</v>
      </c>
      <c r="G192" s="61">
        <f t="shared" si="52"/>
        <v>12</v>
      </c>
      <c r="H192" s="61">
        <f t="shared" si="52"/>
        <v>12</v>
      </c>
      <c r="I192" s="61">
        <f t="shared" si="52"/>
        <v>12</v>
      </c>
      <c r="J192" s="61">
        <f t="shared" si="52"/>
        <v>12</v>
      </c>
      <c r="K192" s="61">
        <f t="shared" si="52"/>
        <v>12</v>
      </c>
      <c r="L192" s="61">
        <f t="shared" si="52"/>
        <v>12</v>
      </c>
      <c r="M192" s="61">
        <f t="shared" si="52"/>
        <v>12</v>
      </c>
      <c r="N192" s="61">
        <f t="shared" si="52"/>
        <v>12</v>
      </c>
      <c r="O192" s="117"/>
    </row>
    <row r="193" spans="1:15">
      <c r="A193" s="115"/>
      <c r="B193" s="61" t="s">
        <v>81</v>
      </c>
      <c r="C193" s="61">
        <f>C183*C184</f>
        <v>0</v>
      </c>
      <c r="D193" s="61">
        <f t="shared" ref="D193:N193" si="53">D183*D184</f>
        <v>0</v>
      </c>
      <c r="E193" s="61">
        <f t="shared" si="53"/>
        <v>0</v>
      </c>
      <c r="F193" s="61">
        <f t="shared" si="53"/>
        <v>0</v>
      </c>
      <c r="G193" s="61">
        <f t="shared" si="53"/>
        <v>0</v>
      </c>
      <c r="H193" s="61">
        <f t="shared" si="53"/>
        <v>0</v>
      </c>
      <c r="I193" s="61">
        <f t="shared" si="53"/>
        <v>0</v>
      </c>
      <c r="J193" s="61">
        <f t="shared" si="53"/>
        <v>0</v>
      </c>
      <c r="K193" s="61">
        <f t="shared" si="53"/>
        <v>0</v>
      </c>
      <c r="L193" s="61">
        <f t="shared" si="53"/>
        <v>0</v>
      </c>
      <c r="M193" s="61">
        <f t="shared" si="53"/>
        <v>0</v>
      </c>
      <c r="N193" s="61">
        <f t="shared" si="53"/>
        <v>0</v>
      </c>
      <c r="O193" s="117"/>
    </row>
    <row r="194" spans="1:15">
      <c r="A194" s="115"/>
      <c r="B194" s="61" t="s">
        <v>67</v>
      </c>
      <c r="C194" s="61" t="str">
        <f>C186</f>
        <v/>
      </c>
      <c r="D194" s="61" t="str">
        <f t="shared" ref="D194:N194" si="54">D186</f>
        <v/>
      </c>
      <c r="E194" s="61" t="str">
        <f t="shared" si="54"/>
        <v/>
      </c>
      <c r="F194" s="61" t="str">
        <f t="shared" si="54"/>
        <v/>
      </c>
      <c r="G194" s="61" t="str">
        <f t="shared" si="54"/>
        <v/>
      </c>
      <c r="H194" s="61" t="str">
        <f t="shared" si="54"/>
        <v/>
      </c>
      <c r="I194" s="61" t="str">
        <f t="shared" si="54"/>
        <v/>
      </c>
      <c r="J194" s="61" t="str">
        <f t="shared" si="54"/>
        <v/>
      </c>
      <c r="K194" s="61" t="str">
        <f t="shared" si="54"/>
        <v/>
      </c>
      <c r="L194" s="61" t="str">
        <f t="shared" si="54"/>
        <v/>
      </c>
      <c r="M194" s="61" t="str">
        <f t="shared" si="54"/>
        <v/>
      </c>
      <c r="N194" s="61" t="str">
        <f t="shared" si="54"/>
        <v/>
      </c>
      <c r="O194" s="117"/>
    </row>
    <row r="195" spans="1:15">
      <c r="A195" s="115"/>
      <c r="B195" s="61" t="s">
        <v>92</v>
      </c>
      <c r="C195" s="61">
        <f>SUMIF($C$182:$N$182,C191,$C$187:$N$187)</f>
        <v>0</v>
      </c>
      <c r="D195" s="61">
        <f t="shared" ref="D195:N195" si="55">SUMIF($C$182:$N$182,D191,$C$187:$N$187)</f>
        <v>0</v>
      </c>
      <c r="E195" s="61">
        <f t="shared" si="55"/>
        <v>0</v>
      </c>
      <c r="F195" s="61">
        <f t="shared" si="55"/>
        <v>0</v>
      </c>
      <c r="G195" s="61">
        <f t="shared" si="55"/>
        <v>0</v>
      </c>
      <c r="H195" s="61">
        <f t="shared" si="55"/>
        <v>0</v>
      </c>
      <c r="I195" s="61">
        <f t="shared" si="55"/>
        <v>0</v>
      </c>
      <c r="J195" s="61">
        <f t="shared" si="55"/>
        <v>0</v>
      </c>
      <c r="K195" s="61">
        <f t="shared" si="55"/>
        <v>0</v>
      </c>
      <c r="L195" s="61">
        <f t="shared" si="55"/>
        <v>0</v>
      </c>
      <c r="M195" s="61">
        <f t="shared" si="55"/>
        <v>0</v>
      </c>
      <c r="N195" s="61">
        <f t="shared" si="55"/>
        <v>0</v>
      </c>
      <c r="O195" s="117"/>
    </row>
    <row r="196" spans="1:15">
      <c r="A196" s="115"/>
      <c r="B196" s="61" t="s">
        <v>80</v>
      </c>
      <c r="C196" s="61" t="e">
        <f>ROUND(C186*C195/60,0)</f>
        <v>#VALUE!</v>
      </c>
      <c r="D196" s="61" t="str">
        <f>IFERROR(IF(COUNTIF($C$191:C191,D191)&gt;=1,"",ROUND(D186*D195/60,0)),"")</f>
        <v/>
      </c>
      <c r="E196" s="61" t="str">
        <f>IFERROR(IF(COUNTIF($C$191:D191,E191)&gt;=1,"",ROUND(E186*E195/60,0)),"")</f>
        <v/>
      </c>
      <c r="F196" s="61" t="str">
        <f>IFERROR(IF(COUNTIF($C$191:E191,F191)&gt;=1,"",ROUND(F186*F195/60,0)),"")</f>
        <v/>
      </c>
      <c r="G196" s="61" t="str">
        <f>IFERROR(IF(COUNTIF($C$191:F191,G191)&gt;=1,"",ROUND(G186*G195/60,0)),"")</f>
        <v/>
      </c>
      <c r="H196" s="61" t="str">
        <f>IFERROR(IF(COUNTIF($C$191:G191,H191)&gt;=1,"",ROUND(H186*H195/60,0)),"")</f>
        <v/>
      </c>
      <c r="I196" s="61" t="str">
        <f>IFERROR(IF(COUNTIF($C$191:H191,I191)&gt;=1,"",ROUND(I186*I195/60,0)),"")</f>
        <v/>
      </c>
      <c r="J196" s="61" t="str">
        <f>IFERROR(IF(COUNTIF($C$191:I191,J191)&gt;=1,"",ROUND(J186*J195/60,0)),"")</f>
        <v/>
      </c>
      <c r="K196" s="61" t="str">
        <f>IFERROR(IF(COUNTIF($C$191:J191,K191)&gt;=1,"",ROUND(K186*K195/60,0)),"")</f>
        <v/>
      </c>
      <c r="L196" s="61" t="str">
        <f>IFERROR(IF(COUNTIF($C$191:K191,L191)&gt;=1,"",ROUND(L186*L195/60,0)),"")</f>
        <v/>
      </c>
      <c r="M196" s="61" t="str">
        <f>IFERROR(IF(COUNTIF($C$191:L191,M191)&gt;=1,"",ROUND(M186*M195/60,0)),"")</f>
        <v/>
      </c>
      <c r="N196" s="61" t="str">
        <f>IFERROR(IF(COUNTIF($C$191:M191,N191)&gt;=1,"",ROUND(N186*N195/60,0)),"")</f>
        <v/>
      </c>
      <c r="O196" s="117"/>
    </row>
    <row r="197" spans="1:15">
      <c r="A197" s="115"/>
      <c r="B197" s="106" t="s">
        <v>94</v>
      </c>
      <c r="C197" s="106" t="e">
        <f>IF(C196=0,"",IF(C196&lt;&gt;"",COLUMN()-2,""))</f>
        <v>#VALUE!</v>
      </c>
      <c r="D197" s="106" t="str">
        <f>IF(D196=0,"",IF(D196&lt;&gt;"",COLUMN()-2,""))</f>
        <v/>
      </c>
      <c r="E197" s="106" t="str">
        <f>IF(E196=0,"",IF(E196&lt;&gt;"",COLUMN()-2,""))</f>
        <v/>
      </c>
      <c r="F197" s="106" t="str">
        <f t="shared" ref="F197:N197" si="56">IF(F196=0,"",IF(F196&lt;&gt;"",COLUMN()-2,""))</f>
        <v/>
      </c>
      <c r="G197" s="106" t="str">
        <f t="shared" si="56"/>
        <v/>
      </c>
      <c r="H197" s="106" t="str">
        <f t="shared" si="56"/>
        <v/>
      </c>
      <c r="I197" s="106" t="str">
        <f t="shared" si="56"/>
        <v/>
      </c>
      <c r="J197" s="106" t="str">
        <f t="shared" si="56"/>
        <v/>
      </c>
      <c r="K197" s="106" t="str">
        <f t="shared" si="56"/>
        <v/>
      </c>
      <c r="L197" s="106" t="str">
        <f t="shared" si="56"/>
        <v/>
      </c>
      <c r="M197" s="106" t="str">
        <f t="shared" si="56"/>
        <v/>
      </c>
      <c r="N197" s="106" t="str">
        <f t="shared" si="56"/>
        <v/>
      </c>
      <c r="O197" s="119"/>
    </row>
    <row r="198" spans="1:15">
      <c r="A198" s="115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19"/>
    </row>
    <row r="199" spans="1:15">
      <c r="A199" s="115"/>
      <c r="B199" s="120" t="s">
        <v>93</v>
      </c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19"/>
    </row>
    <row r="200" spans="1:15">
      <c r="A200" s="115"/>
      <c r="B200" s="106" t="s">
        <v>74</v>
      </c>
      <c r="C200" s="106" t="str">
        <f>IFERROR(IF(入力シート２!$F$125="時給","",INDEX($C191:$N196,1,SMALL(197:197,参照用!C4))),"")</f>
        <v/>
      </c>
      <c r="D200" s="106" t="str">
        <f>IFERROR(IF(入力シート２!$F$125="時給","",INDEX($C191:$N196,1,SMALL(197:197,参照用!D4))),"")</f>
        <v/>
      </c>
      <c r="E200" s="106" t="str">
        <f>IFERROR(IF(入力シート２!$F$125="時給","",INDEX($C191:$N196,1,SMALL(197:197,参照用!E4))),"")</f>
        <v/>
      </c>
      <c r="F200" s="106" t="str">
        <f>IFERROR(IF(入力シート２!$F$125="時給","",INDEX($C191:$N196,1,SMALL(197:197,参照用!F4))),"")</f>
        <v/>
      </c>
      <c r="G200" s="106" t="str">
        <f>IFERROR(IF(入力シート２!$F$125="時給","",INDEX($C191:$N196,1,SMALL(197:197,参照用!G4))),"")</f>
        <v/>
      </c>
      <c r="H200" s="106" t="str">
        <f>IFERROR(IF(入力シート２!$F$125="時給","",INDEX($C191:$N196,1,SMALL(197:197,参照用!H4))),"")</f>
        <v/>
      </c>
      <c r="I200" s="106" t="str">
        <f>IFERROR(IF(入力シート２!$F$125="時給","",INDEX($C191:$N196,1,SMALL(197:197,参照用!I4))),"")</f>
        <v/>
      </c>
      <c r="J200" s="106" t="str">
        <f>IFERROR(IF(入力シート２!$F$125="時給","",INDEX($C191:$N196,1,SMALL(197:197,参照用!J4))),"")</f>
        <v/>
      </c>
      <c r="K200" s="106" t="str">
        <f>IFERROR(IF(入力シート２!$F$125="時給","",INDEX($C191:$N196,1,SMALL(197:197,参照用!K4))),"")</f>
        <v/>
      </c>
      <c r="L200" s="106" t="str">
        <f>IFERROR(IF(入力シート２!$F$125="時給","",INDEX($C191:$N196,1,SMALL(197:197,参照用!L4))),"")</f>
        <v/>
      </c>
      <c r="M200" s="106" t="str">
        <f>IFERROR(IF(入力シート２!$F$125="時給","",INDEX($C191:$N196,1,SMALL(197:197,参照用!M4))),"")</f>
        <v/>
      </c>
      <c r="N200" s="106" t="str">
        <f>IFERROR(IF(入力シート２!$F$125="時給","",INDEX($C191:$N196,1,SMALL(197:197,参照用!N4))),"")</f>
        <v/>
      </c>
      <c r="O200" s="119"/>
    </row>
    <row r="201" spans="1:15">
      <c r="A201" s="115"/>
      <c r="B201" s="106" t="s">
        <v>81</v>
      </c>
      <c r="C201" s="107" t="str">
        <f>IFERROR(IF(入力シート２!$F$125="時給","",INDEX($C191:$N196,3,SMALL(197:197,参照用!C4))),"")</f>
        <v/>
      </c>
      <c r="D201" s="107" t="str">
        <f>IFERROR(IF(入力シート２!$F$125="時給","",INDEX($C191:$N196,3,SMALL(197:197,参照用!D4))),"")</f>
        <v/>
      </c>
      <c r="E201" s="107" t="str">
        <f>IFERROR(IF(入力シート２!$F$125="時給","",INDEX($C191:$N196,3,SMALL(197:197,参照用!E4))),"")</f>
        <v/>
      </c>
      <c r="F201" s="107" t="str">
        <f>IFERROR(IF(入力シート２!$F$125="時給","",INDEX($C191:$N196,3,SMALL(197:197,参照用!F4))),"")</f>
        <v/>
      </c>
      <c r="G201" s="107" t="str">
        <f>IFERROR(IF(入力シート２!$F$125="時給","",INDEX($C191:$N196,3,SMALL(197:197,参照用!G4))),"")</f>
        <v/>
      </c>
      <c r="H201" s="107" t="str">
        <f>IFERROR(IF(入力シート２!$F$125="時給","",INDEX($C191:$N196,3,SMALL(197:197,参照用!H4))),"")</f>
        <v/>
      </c>
      <c r="I201" s="107" t="str">
        <f>IFERROR(IF(入力シート２!$F$125="時給","",INDEX($C191:$N196,3,SMALL(197:197,参照用!I4))),"")</f>
        <v/>
      </c>
      <c r="J201" s="107" t="str">
        <f>IFERROR(IF(入力シート２!$F$125="時給","",INDEX($C191:$N196,3,SMALL(197:197,参照用!J4))),"")</f>
        <v/>
      </c>
      <c r="K201" s="107" t="str">
        <f>IFERROR(IF(入力シート２!$F$125="時給","",INDEX($C191:$N196,3,SMALL(197:197,参照用!K4))),"")</f>
        <v/>
      </c>
      <c r="L201" s="107" t="str">
        <f>IFERROR(IF(入力シート２!$F$125="時給","",INDEX($C191:$N196,3,SMALL(197:197,参照用!L4))),"")</f>
        <v/>
      </c>
      <c r="M201" s="107" t="str">
        <f>IFERROR(IF(入力シート２!$F$125="時給","",INDEX($C191:$N196,3,SMALL(197:197,参照用!M4))),"")</f>
        <v/>
      </c>
      <c r="N201" s="107" t="str">
        <f>IFERROR(IF(入力シート２!$F$125="時給","",INDEX($C191:$N196,3,SMALL(197:197,参照用!N4))),"")</f>
        <v/>
      </c>
      <c r="O201" s="119"/>
    </row>
    <row r="202" spans="1:15">
      <c r="A202" s="115"/>
      <c r="B202" s="106" t="s">
        <v>67</v>
      </c>
      <c r="C202" s="106" t="str">
        <f>IFERROR(INDEX($C191:$N196,4,SMALL(197:197,参照用!C$24)),"")</f>
        <v/>
      </c>
      <c r="D202" s="106" t="str">
        <f>IFERROR(INDEX($C191:$N196,4,SMALL(197:197,参照用!D$24)),"")</f>
        <v/>
      </c>
      <c r="E202" s="106" t="str">
        <f>IFERROR(INDEX($C191:$N196,4,SMALL(197:197,参照用!E$24)),"")</f>
        <v/>
      </c>
      <c r="F202" s="106" t="str">
        <f>IFERROR(INDEX($C191:$N196,4,SMALL(197:197,参照用!F$24)),"")</f>
        <v/>
      </c>
      <c r="G202" s="106" t="str">
        <f>IFERROR(INDEX($C191:$N196,4,SMALL(197:197,参照用!G$24)),"")</f>
        <v/>
      </c>
      <c r="H202" s="106" t="str">
        <f>IFERROR(INDEX($C191:$N196,4,SMALL(197:197,参照用!H$24)),"")</f>
        <v/>
      </c>
      <c r="I202" s="106" t="str">
        <f>IFERROR(INDEX($C191:$N196,4,SMALL(197:197,参照用!I$24)),"")</f>
        <v/>
      </c>
      <c r="J202" s="106" t="str">
        <f>IFERROR(INDEX($C191:$N196,4,SMALL(197:197,参照用!J$24)),"")</f>
        <v/>
      </c>
      <c r="K202" s="106" t="str">
        <f>IFERROR(INDEX($C191:$N196,4,SMALL(197:197,参照用!K$24)),"")</f>
        <v/>
      </c>
      <c r="L202" s="106" t="str">
        <f>IFERROR(INDEX($C191:$N196,4,SMALL(197:197,参照用!L$24)),"")</f>
        <v/>
      </c>
      <c r="M202" s="106" t="str">
        <f>IFERROR(INDEX($C191:$N196,4,SMALL(197:197,参照用!M$24)),"")</f>
        <v/>
      </c>
      <c r="N202" s="106" t="str">
        <f>IFERROR(INDEX($C191:$N196,4,SMALL(197:197,参照用!N$24)),"")</f>
        <v/>
      </c>
      <c r="O202" s="119"/>
    </row>
    <row r="203" spans="1:15">
      <c r="A203" s="115"/>
      <c r="B203" s="61" t="s">
        <v>89</v>
      </c>
      <c r="C203" s="106" t="str">
        <f>IFERROR(INDEX($C191:$N196,5,SMALL(197:197,参照用!C$24)),"")</f>
        <v/>
      </c>
      <c r="D203" s="106" t="str">
        <f>IFERROR(INDEX($C191:$N196,5,SMALL(197:197,参照用!D$24)),"")</f>
        <v/>
      </c>
      <c r="E203" s="106" t="str">
        <f>IFERROR(INDEX($C191:$N196,5,SMALL(197:197,参照用!E$24)),"")</f>
        <v/>
      </c>
      <c r="F203" s="106" t="str">
        <f>IFERROR(INDEX($C191:$N196,5,SMALL(197:197,参照用!F$24)),"")</f>
        <v/>
      </c>
      <c r="G203" s="106" t="str">
        <f>IFERROR(INDEX($C191:$N196,5,SMALL(197:197,参照用!G$24)),"")</f>
        <v/>
      </c>
      <c r="H203" s="106" t="str">
        <f>IFERROR(INDEX($C191:$N196,5,SMALL(197:197,参照用!H$24)),"")</f>
        <v/>
      </c>
      <c r="I203" s="106" t="str">
        <f>IFERROR(INDEX($C191:$N196,5,SMALL(197:197,参照用!I$24)),"")</f>
        <v/>
      </c>
      <c r="J203" s="106" t="str">
        <f>IFERROR(INDEX($C191:$N196,5,SMALL(197:197,参照用!J$24)),"")</f>
        <v/>
      </c>
      <c r="K203" s="106" t="str">
        <f>IFERROR(INDEX($C191:$N196,5,SMALL(197:197,参照用!K$24)),"")</f>
        <v/>
      </c>
      <c r="L203" s="106" t="str">
        <f>IFERROR(INDEX($C191:$N196,5,SMALL(197:197,参照用!L$24)),"")</f>
        <v/>
      </c>
      <c r="M203" s="106" t="str">
        <f>IFERROR(INDEX($C191:$N196,5,SMALL(197:197,参照用!M$24)),"")</f>
        <v/>
      </c>
      <c r="N203" s="106" t="str">
        <f>IFERROR(INDEX($C191:$N196,5,SMALL(197:197,参照用!N$24)),"")</f>
        <v/>
      </c>
      <c r="O203" s="119"/>
    </row>
    <row r="204" spans="1:15">
      <c r="A204" s="115"/>
      <c r="B204" s="61" t="s">
        <v>88</v>
      </c>
      <c r="C204" s="106" t="str">
        <f>IFERROR(ROUNDDOWN(C203/60,0),"")</f>
        <v/>
      </c>
      <c r="D204" s="106" t="str">
        <f t="shared" ref="D204:N204" si="57">IFERROR(ROUNDDOWN(D203/60,0),"")</f>
        <v/>
      </c>
      <c r="E204" s="106" t="str">
        <f t="shared" si="57"/>
        <v/>
      </c>
      <c r="F204" s="106" t="str">
        <f t="shared" si="57"/>
        <v/>
      </c>
      <c r="G204" s="106" t="str">
        <f t="shared" si="57"/>
        <v/>
      </c>
      <c r="H204" s="106" t="str">
        <f t="shared" si="57"/>
        <v/>
      </c>
      <c r="I204" s="106" t="str">
        <f t="shared" si="57"/>
        <v/>
      </c>
      <c r="J204" s="106" t="str">
        <f t="shared" si="57"/>
        <v/>
      </c>
      <c r="K204" s="106" t="str">
        <f t="shared" si="57"/>
        <v/>
      </c>
      <c r="L204" s="106" t="str">
        <f t="shared" si="57"/>
        <v/>
      </c>
      <c r="M204" s="106" t="str">
        <f t="shared" si="57"/>
        <v/>
      </c>
      <c r="N204" s="106" t="str">
        <f t="shared" si="57"/>
        <v/>
      </c>
      <c r="O204" s="119"/>
    </row>
    <row r="205" spans="1:15">
      <c r="A205" s="115"/>
      <c r="B205" s="61" t="s">
        <v>87</v>
      </c>
      <c r="C205" s="106" t="str">
        <f>IFERROR(C203-C204*60,"")</f>
        <v/>
      </c>
      <c r="D205" s="106" t="str">
        <f t="shared" ref="D205:N205" si="58">IFERROR(D203-D204*60,"")</f>
        <v/>
      </c>
      <c r="E205" s="106" t="str">
        <f t="shared" si="58"/>
        <v/>
      </c>
      <c r="F205" s="106" t="str">
        <f t="shared" si="58"/>
        <v/>
      </c>
      <c r="G205" s="106" t="str">
        <f t="shared" si="58"/>
        <v/>
      </c>
      <c r="H205" s="106" t="str">
        <f t="shared" si="58"/>
        <v/>
      </c>
      <c r="I205" s="106" t="str">
        <f t="shared" si="58"/>
        <v/>
      </c>
      <c r="J205" s="106" t="str">
        <f t="shared" si="58"/>
        <v/>
      </c>
      <c r="K205" s="106" t="str">
        <f t="shared" si="58"/>
        <v/>
      </c>
      <c r="L205" s="106" t="str">
        <f t="shared" si="58"/>
        <v/>
      </c>
      <c r="M205" s="106" t="str">
        <f t="shared" si="58"/>
        <v/>
      </c>
      <c r="N205" s="106" t="str">
        <f t="shared" si="58"/>
        <v/>
      </c>
      <c r="O205" s="119"/>
    </row>
    <row r="206" spans="1:15">
      <c r="A206" s="115"/>
      <c r="B206" s="106" t="s">
        <v>80</v>
      </c>
      <c r="C206" s="106" t="str">
        <f>IFERROR(INDEX($C191:$N196,6,SMALL(197:197,参照用!C$24)),"")</f>
        <v/>
      </c>
      <c r="D206" s="106" t="str">
        <f>IFERROR(INDEX($C191:$N196,6,SMALL(197:197,参照用!D$24)),"")</f>
        <v/>
      </c>
      <c r="E206" s="106" t="str">
        <f>IFERROR(INDEX($C191:$N196,6,SMALL(197:197,参照用!E$24)),"")</f>
        <v/>
      </c>
      <c r="F206" s="106" t="str">
        <f>IFERROR(INDEX($C191:$N196,6,SMALL(197:197,参照用!F$24)),"")</f>
        <v/>
      </c>
      <c r="G206" s="106" t="str">
        <f>IFERROR(INDEX($C191:$N196,6,SMALL(197:197,参照用!G$24)),"")</f>
        <v/>
      </c>
      <c r="H206" s="106" t="str">
        <f>IFERROR(INDEX($C191:$N196,6,SMALL(197:197,参照用!H$24)),"")</f>
        <v/>
      </c>
      <c r="I206" s="106" t="str">
        <f>IFERROR(INDEX($C191:$N196,6,SMALL(197:197,参照用!I$24)),"")</f>
        <v/>
      </c>
      <c r="J206" s="106" t="str">
        <f>IFERROR(INDEX($C191:$N196,6,SMALL(197:197,参照用!J$24)),"")</f>
        <v/>
      </c>
      <c r="K206" s="106" t="str">
        <f>IFERROR(INDEX($C191:$N196,6,SMALL(197:197,参照用!K$24)),"")</f>
        <v/>
      </c>
      <c r="L206" s="106" t="str">
        <f>IFERROR(INDEX($C191:$N196,6,SMALL(197:197,参照用!L$24)),"")</f>
        <v/>
      </c>
      <c r="M206" s="106" t="str">
        <f>IFERROR(INDEX($C191:$N196,6,SMALL(197:197,参照用!M$24)),"")</f>
        <v/>
      </c>
      <c r="N206" s="106" t="str">
        <f>IFERROR(INDEX($C191:$N196,6,SMALL(197:197,参照用!N$24)),"")</f>
        <v/>
      </c>
      <c r="O206" s="119"/>
    </row>
    <row r="207" spans="1:15">
      <c r="A207" s="115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1"/>
      <c r="M207" s="120"/>
      <c r="N207" s="120"/>
      <c r="O207" s="119"/>
    </row>
    <row r="208" spans="1:15">
      <c r="A208" s="115"/>
      <c r="B208" s="120" t="s">
        <v>86</v>
      </c>
      <c r="C208" s="120"/>
      <c r="D208" s="120"/>
      <c r="E208" s="120"/>
      <c r="F208" s="120"/>
      <c r="G208" s="120"/>
      <c r="H208" s="120"/>
      <c r="I208" s="120"/>
      <c r="J208" s="120"/>
      <c r="K208" s="120"/>
      <c r="L208" s="121"/>
      <c r="M208" s="120"/>
      <c r="N208" s="120"/>
      <c r="O208" s="119"/>
    </row>
    <row r="209" spans="1:15">
      <c r="A209" s="115"/>
      <c r="B209" s="120"/>
      <c r="C209" s="106" t="str">
        <f t="array" ref="C209:I219">TRANSPOSE(B200:N206)</f>
        <v>給料</v>
      </c>
      <c r="D209" s="106" t="str">
        <v>勤務時間</v>
      </c>
      <c r="E209" s="106" t="str">
        <v>時給</v>
      </c>
      <c r="F209" s="106" t="str">
        <v>研修時間まとめ（分のみ）</v>
      </c>
      <c r="G209" s="106" t="str">
        <v>研修時間まとめ（時間）</v>
      </c>
      <c r="H209" s="106" t="str">
        <v>研修時間まとめ（分）</v>
      </c>
      <c r="I209" s="106" t="str">
        <v>金額まとめ</v>
      </c>
      <c r="J209" s="120"/>
      <c r="K209" s="120"/>
      <c r="L209" s="121"/>
      <c r="M209" s="120"/>
      <c r="N209" s="120"/>
      <c r="O209" s="119"/>
    </row>
    <row r="210" spans="1:15">
      <c r="A210" s="115"/>
      <c r="B210" s="120"/>
      <c r="C210" s="106" t="str">
        <v/>
      </c>
      <c r="D210" s="106" t="str">
        <v/>
      </c>
      <c r="E210" s="106" t="str">
        <v/>
      </c>
      <c r="F210" s="106" t="str">
        <v/>
      </c>
      <c r="G210" s="106" t="str">
        <v/>
      </c>
      <c r="H210" s="106" t="str">
        <v/>
      </c>
      <c r="I210" s="106" t="str">
        <v/>
      </c>
      <c r="J210" s="120"/>
      <c r="K210" s="120"/>
      <c r="L210" s="120"/>
      <c r="M210" s="120"/>
      <c r="N210" s="120"/>
      <c r="O210" s="119"/>
    </row>
    <row r="211" spans="1:15">
      <c r="A211" s="115"/>
      <c r="B211" s="120"/>
      <c r="C211" s="106" t="str">
        <v/>
      </c>
      <c r="D211" s="106" t="str">
        <v/>
      </c>
      <c r="E211" s="106" t="str">
        <v/>
      </c>
      <c r="F211" s="106" t="str">
        <v/>
      </c>
      <c r="G211" s="106" t="str">
        <v/>
      </c>
      <c r="H211" s="106" t="str">
        <v/>
      </c>
      <c r="I211" s="106" t="str">
        <v/>
      </c>
      <c r="J211" s="120"/>
      <c r="K211" s="120"/>
      <c r="L211" s="120"/>
      <c r="M211" s="120"/>
      <c r="N211" s="120"/>
      <c r="O211" s="119"/>
    </row>
    <row r="212" spans="1:15">
      <c r="A212" s="115"/>
      <c r="B212" s="120"/>
      <c r="C212" s="106" t="str">
        <v/>
      </c>
      <c r="D212" s="106" t="str">
        <v/>
      </c>
      <c r="E212" s="106" t="str">
        <v/>
      </c>
      <c r="F212" s="106" t="str">
        <v/>
      </c>
      <c r="G212" s="106" t="str">
        <v/>
      </c>
      <c r="H212" s="106" t="str">
        <v/>
      </c>
      <c r="I212" s="106" t="str">
        <v/>
      </c>
      <c r="J212" s="120"/>
      <c r="K212" s="120"/>
      <c r="L212" s="120"/>
      <c r="M212" s="120"/>
      <c r="N212" s="120"/>
      <c r="O212" s="119"/>
    </row>
    <row r="213" spans="1:15">
      <c r="A213" s="115"/>
      <c r="B213" s="120"/>
      <c r="C213" s="106" t="str">
        <v/>
      </c>
      <c r="D213" s="106" t="str">
        <v/>
      </c>
      <c r="E213" s="106" t="str">
        <v/>
      </c>
      <c r="F213" s="106" t="str">
        <v/>
      </c>
      <c r="G213" s="106" t="str">
        <v/>
      </c>
      <c r="H213" s="106" t="str">
        <v/>
      </c>
      <c r="I213" s="106" t="str">
        <v/>
      </c>
      <c r="J213" s="120"/>
      <c r="K213" s="120"/>
      <c r="L213" s="120"/>
      <c r="M213" s="120"/>
      <c r="N213" s="120"/>
      <c r="O213" s="119"/>
    </row>
    <row r="214" spans="1:15">
      <c r="A214" s="115"/>
      <c r="B214" s="120"/>
      <c r="C214" s="106" t="str">
        <v/>
      </c>
      <c r="D214" s="106" t="str">
        <v/>
      </c>
      <c r="E214" s="106" t="str">
        <v/>
      </c>
      <c r="F214" s="106" t="str">
        <v/>
      </c>
      <c r="G214" s="106" t="str">
        <v/>
      </c>
      <c r="H214" s="106" t="str">
        <v/>
      </c>
      <c r="I214" s="106" t="str">
        <v/>
      </c>
      <c r="J214" s="120"/>
      <c r="K214" s="120"/>
      <c r="L214" s="120"/>
      <c r="M214" s="120"/>
      <c r="N214" s="120"/>
      <c r="O214" s="119"/>
    </row>
    <row r="215" spans="1:15">
      <c r="A215" s="115"/>
      <c r="B215" s="120"/>
      <c r="C215" s="106" t="str">
        <v/>
      </c>
      <c r="D215" s="106" t="str">
        <v/>
      </c>
      <c r="E215" s="106" t="str">
        <v/>
      </c>
      <c r="F215" s="106" t="str">
        <v/>
      </c>
      <c r="G215" s="106" t="str">
        <v/>
      </c>
      <c r="H215" s="106" t="str">
        <v/>
      </c>
      <c r="I215" s="106" t="str">
        <v/>
      </c>
      <c r="J215" s="120"/>
      <c r="K215" s="120"/>
      <c r="L215" s="120"/>
      <c r="M215" s="120"/>
      <c r="N215" s="120"/>
      <c r="O215" s="119"/>
    </row>
    <row r="216" spans="1:15">
      <c r="A216" s="115"/>
      <c r="B216" s="120"/>
      <c r="C216" s="106" t="str">
        <v/>
      </c>
      <c r="D216" s="106" t="str">
        <v/>
      </c>
      <c r="E216" s="106" t="str">
        <v/>
      </c>
      <c r="F216" s="106" t="str">
        <v/>
      </c>
      <c r="G216" s="106" t="str">
        <v/>
      </c>
      <c r="H216" s="106" t="str">
        <v/>
      </c>
      <c r="I216" s="106" t="str">
        <v/>
      </c>
      <c r="J216" s="120"/>
      <c r="K216" s="120"/>
      <c r="L216" s="121"/>
      <c r="M216" s="120"/>
      <c r="N216" s="120"/>
      <c r="O216" s="119"/>
    </row>
    <row r="217" spans="1:15">
      <c r="A217" s="115"/>
      <c r="B217" s="120"/>
      <c r="C217" s="106" t="str">
        <v/>
      </c>
      <c r="D217" s="106" t="str">
        <v/>
      </c>
      <c r="E217" s="106" t="str">
        <v/>
      </c>
      <c r="F217" s="106" t="str">
        <v/>
      </c>
      <c r="G217" s="106" t="str">
        <v/>
      </c>
      <c r="H217" s="106" t="str">
        <v/>
      </c>
      <c r="I217" s="106" t="str">
        <v/>
      </c>
      <c r="J217" s="120"/>
      <c r="K217" s="120"/>
      <c r="L217" s="121"/>
      <c r="M217" s="120"/>
      <c r="N217" s="120"/>
      <c r="O217" s="119"/>
    </row>
    <row r="218" spans="1:15">
      <c r="A218" s="115"/>
      <c r="B218" s="120"/>
      <c r="C218" s="106" t="str">
        <v/>
      </c>
      <c r="D218" s="106" t="str">
        <v/>
      </c>
      <c r="E218" s="106" t="str">
        <v/>
      </c>
      <c r="F218" s="106" t="str">
        <v/>
      </c>
      <c r="G218" s="106" t="str">
        <v/>
      </c>
      <c r="H218" s="106" t="str">
        <v/>
      </c>
      <c r="I218" s="106" t="str">
        <v/>
      </c>
      <c r="J218" s="120"/>
      <c r="K218" s="120"/>
      <c r="L218" s="121"/>
      <c r="M218" s="120"/>
      <c r="N218" s="120"/>
      <c r="O218" s="119"/>
    </row>
    <row r="219" spans="1:15">
      <c r="A219" s="115"/>
      <c r="B219" s="120"/>
      <c r="C219" s="106" t="str">
        <v/>
      </c>
      <c r="D219" s="106" t="str">
        <v/>
      </c>
      <c r="E219" s="106" t="str">
        <v/>
      </c>
      <c r="F219" s="106" t="str">
        <v/>
      </c>
      <c r="G219" s="106" t="str">
        <v/>
      </c>
      <c r="H219" s="106" t="str">
        <v/>
      </c>
      <c r="I219" s="106" t="str">
        <v/>
      </c>
      <c r="J219" s="120"/>
      <c r="K219" s="120"/>
      <c r="L219" s="121"/>
      <c r="M219" s="120"/>
      <c r="N219" s="120"/>
      <c r="O219" s="119"/>
    </row>
    <row r="220" spans="1:15">
      <c r="A220" s="122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4"/>
      <c r="M220" s="123"/>
      <c r="N220" s="123"/>
      <c r="O220" s="125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9"/>
  <sheetViews>
    <sheetView topLeftCell="A23" workbookViewId="0">
      <selection activeCell="B19" sqref="B19"/>
    </sheetView>
  </sheetViews>
  <sheetFormatPr defaultRowHeight="13"/>
  <cols>
    <col min="1" max="1" width="12" customWidth="1"/>
    <col min="2" max="15" width="9.453125" customWidth="1"/>
  </cols>
  <sheetData>
    <row r="1" spans="1:22" s="45" customFormat="1">
      <c r="A1" s="45" t="s">
        <v>97</v>
      </c>
      <c r="P1" t="s">
        <v>56</v>
      </c>
      <c r="Q1"/>
      <c r="R1"/>
      <c r="S1"/>
      <c r="T1" t="s">
        <v>72</v>
      </c>
      <c r="U1"/>
      <c r="V1" t="s">
        <v>117</v>
      </c>
    </row>
    <row r="2" spans="1:22">
      <c r="A2" t="s">
        <v>48</v>
      </c>
      <c r="B2" s="35">
        <f>C9-B9+1</f>
        <v>5</v>
      </c>
      <c r="C2" s="33" t="s">
        <v>52</v>
      </c>
      <c r="P2" s="32">
        <v>1</v>
      </c>
      <c r="Q2" s="32">
        <v>1</v>
      </c>
      <c r="T2" s="32" t="s">
        <v>73</v>
      </c>
      <c r="V2" s="32" t="s">
        <v>118</v>
      </c>
    </row>
    <row r="3" spans="1:22">
      <c r="P3" s="32">
        <v>2</v>
      </c>
      <c r="Q3" s="32">
        <v>2</v>
      </c>
      <c r="T3" s="32" t="s">
        <v>67</v>
      </c>
      <c r="V3" s="32" t="s">
        <v>119</v>
      </c>
    </row>
    <row r="4" spans="1:22">
      <c r="A4" t="s">
        <v>54</v>
      </c>
      <c r="B4" s="32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64">
        <v>12</v>
      </c>
      <c r="P4" s="32">
        <v>3</v>
      </c>
      <c r="Q4" s="32">
        <v>3</v>
      </c>
      <c r="T4" s="32"/>
    </row>
    <row r="5" spans="1:22">
      <c r="A5" t="s">
        <v>55</v>
      </c>
      <c r="B5" s="32">
        <f>入力シート２!D6</f>
        <v>10</v>
      </c>
      <c r="C5" s="32">
        <f>IF((($B$2-1)-C$4)&lt;0,"",$B$5+C4)</f>
        <v>11</v>
      </c>
      <c r="D5" s="32">
        <f>IF((($B$2-1)-D$4)&lt;0,"",$B$5+D4)</f>
        <v>12</v>
      </c>
      <c r="E5" s="32">
        <f t="shared" ref="E5:M5" si="0">IF((($B$2-1)-E$4)&lt;0,"",$B$5+E4)</f>
        <v>13</v>
      </c>
      <c r="F5" s="32">
        <f t="shared" si="0"/>
        <v>14</v>
      </c>
      <c r="G5" s="32" t="str">
        <f t="shared" si="0"/>
        <v/>
      </c>
      <c r="H5" s="32" t="str">
        <f t="shared" si="0"/>
        <v/>
      </c>
      <c r="I5" s="32" t="str">
        <f t="shared" si="0"/>
        <v/>
      </c>
      <c r="J5" s="32" t="str">
        <f t="shared" si="0"/>
        <v/>
      </c>
      <c r="K5" s="32" t="str">
        <f t="shared" si="0"/>
        <v/>
      </c>
      <c r="L5" s="32" t="str">
        <f t="shared" si="0"/>
        <v/>
      </c>
      <c r="M5" s="32" t="str">
        <f t="shared" si="0"/>
        <v/>
      </c>
      <c r="P5" s="32">
        <v>4</v>
      </c>
      <c r="Q5" s="32">
        <v>4</v>
      </c>
      <c r="R5" s="32">
        <v>4</v>
      </c>
    </row>
    <row r="6" spans="1:22">
      <c r="A6" t="s">
        <v>53</v>
      </c>
      <c r="B6" s="34">
        <f t="shared" ref="B6:M6" si="1">IFERROR(VLOOKUP(B5,$P$2:$Q$16,2,FALSE),"")</f>
        <v>10</v>
      </c>
      <c r="C6" s="34">
        <f t="shared" si="1"/>
        <v>11</v>
      </c>
      <c r="D6" s="34">
        <f t="shared" si="1"/>
        <v>12</v>
      </c>
      <c r="E6" s="34">
        <f t="shared" si="1"/>
        <v>1</v>
      </c>
      <c r="F6" s="34">
        <f t="shared" si="1"/>
        <v>2</v>
      </c>
      <c r="G6" s="34" t="str">
        <f t="shared" si="1"/>
        <v/>
      </c>
      <c r="H6" s="34" t="str">
        <f t="shared" si="1"/>
        <v/>
      </c>
      <c r="I6" s="34" t="str">
        <f t="shared" si="1"/>
        <v/>
      </c>
      <c r="J6" s="34" t="str">
        <f t="shared" si="1"/>
        <v/>
      </c>
      <c r="K6" s="34" t="str">
        <f t="shared" si="1"/>
        <v/>
      </c>
      <c r="L6" s="34" t="str">
        <f t="shared" si="1"/>
        <v/>
      </c>
      <c r="M6" s="34" t="str">
        <f t="shared" si="1"/>
        <v/>
      </c>
      <c r="P6" s="32">
        <v>5</v>
      </c>
      <c r="Q6" s="32">
        <v>5</v>
      </c>
      <c r="R6" s="32">
        <v>5</v>
      </c>
    </row>
    <row r="7" spans="1:22">
      <c r="P7" s="32">
        <v>6</v>
      </c>
      <c r="Q7" s="32">
        <v>6</v>
      </c>
      <c r="R7" s="32">
        <v>6</v>
      </c>
    </row>
    <row r="8" spans="1:22">
      <c r="B8" s="54" t="s">
        <v>77</v>
      </c>
      <c r="C8" s="54" t="s">
        <v>78</v>
      </c>
      <c r="P8" s="32">
        <v>7</v>
      </c>
      <c r="Q8" s="32">
        <v>7</v>
      </c>
      <c r="R8" s="32">
        <v>7</v>
      </c>
    </row>
    <row r="9" spans="1:22">
      <c r="A9" s="55" t="s">
        <v>59</v>
      </c>
      <c r="B9" s="32">
        <f>VLOOKUP(入力シート２!D6,Q5:R16,2,FALSE)</f>
        <v>10</v>
      </c>
      <c r="C9" s="32">
        <f>IFERROR(VLOOKUP(入力シート２!J6,$Q$5:$R$16,2,FALSE),"")</f>
        <v>14</v>
      </c>
      <c r="P9" s="32">
        <v>8</v>
      </c>
      <c r="Q9" s="32">
        <v>8</v>
      </c>
      <c r="R9" s="32">
        <v>8</v>
      </c>
    </row>
    <row r="10" spans="1:22">
      <c r="P10" s="32">
        <v>9</v>
      </c>
      <c r="Q10" s="32">
        <v>9</v>
      </c>
      <c r="R10" s="32">
        <v>9</v>
      </c>
    </row>
    <row r="11" spans="1:22">
      <c r="A11" t="s">
        <v>122</v>
      </c>
      <c r="P11" s="32">
        <v>10</v>
      </c>
      <c r="Q11" s="32">
        <v>10</v>
      </c>
      <c r="R11" s="32">
        <v>10</v>
      </c>
    </row>
    <row r="12" spans="1:22" s="45" customFormat="1">
      <c r="A12" s="45" t="s">
        <v>48</v>
      </c>
      <c r="B12" s="35">
        <f>C19-B19+1</f>
        <v>5</v>
      </c>
      <c r="C12" s="33" t="s">
        <v>52</v>
      </c>
      <c r="P12" s="32">
        <v>11</v>
      </c>
      <c r="Q12" s="32">
        <v>11</v>
      </c>
      <c r="R12" s="32">
        <v>11</v>
      </c>
      <c r="S12"/>
      <c r="T12"/>
      <c r="U12"/>
      <c r="V12"/>
    </row>
    <row r="13" spans="1:22" s="45" customFormat="1">
      <c r="P13" s="32">
        <v>12</v>
      </c>
      <c r="Q13" s="32">
        <v>12</v>
      </c>
      <c r="R13" s="32">
        <v>12</v>
      </c>
      <c r="S13"/>
      <c r="T13"/>
      <c r="U13"/>
      <c r="V13"/>
    </row>
    <row r="14" spans="1:22" s="45" customFormat="1">
      <c r="A14" s="45" t="s">
        <v>54</v>
      </c>
      <c r="B14" s="32"/>
      <c r="C14" s="32">
        <v>1</v>
      </c>
      <c r="D14" s="32">
        <v>2</v>
      </c>
      <c r="E14" s="32">
        <v>3</v>
      </c>
      <c r="F14" s="32">
        <v>4</v>
      </c>
      <c r="G14" s="32">
        <v>5</v>
      </c>
      <c r="H14" s="32">
        <v>6</v>
      </c>
      <c r="I14" s="32">
        <v>7</v>
      </c>
      <c r="J14" s="32">
        <v>8</v>
      </c>
      <c r="K14" s="32">
        <v>9</v>
      </c>
      <c r="L14" s="32">
        <v>10</v>
      </c>
      <c r="M14" s="32">
        <v>11</v>
      </c>
      <c r="N14" s="64">
        <v>12</v>
      </c>
      <c r="P14" s="32">
        <v>13</v>
      </c>
      <c r="Q14" s="32">
        <v>1</v>
      </c>
      <c r="R14" s="32">
        <v>13</v>
      </c>
      <c r="S14"/>
      <c r="T14"/>
      <c r="U14"/>
      <c r="V14"/>
    </row>
    <row r="15" spans="1:22" s="45" customFormat="1">
      <c r="A15" s="45" t="s">
        <v>55</v>
      </c>
      <c r="B15" s="32">
        <f>入力シート２!D33</f>
        <v>4</v>
      </c>
      <c r="C15" s="32">
        <f>IF((($B$12-1)-C$14)&lt;0,"",$B$15+C14)</f>
        <v>5</v>
      </c>
      <c r="D15" s="32">
        <f t="shared" ref="D15:M15" si="2">IF((($B$12-1)-D$14)&lt;0,"",$B$15+D14)</f>
        <v>6</v>
      </c>
      <c r="E15" s="32">
        <f t="shared" si="2"/>
        <v>7</v>
      </c>
      <c r="F15" s="32">
        <f t="shared" si="2"/>
        <v>8</v>
      </c>
      <c r="G15" s="32" t="str">
        <f t="shared" si="2"/>
        <v/>
      </c>
      <c r="H15" s="32" t="str">
        <f t="shared" si="2"/>
        <v/>
      </c>
      <c r="I15" s="32" t="str">
        <f t="shared" si="2"/>
        <v/>
      </c>
      <c r="J15" s="32" t="str">
        <f t="shared" si="2"/>
        <v/>
      </c>
      <c r="K15" s="32" t="str">
        <f t="shared" si="2"/>
        <v/>
      </c>
      <c r="L15" s="32" t="str">
        <f t="shared" si="2"/>
        <v/>
      </c>
      <c r="M15" s="32" t="str">
        <f t="shared" si="2"/>
        <v/>
      </c>
      <c r="P15" s="32">
        <v>14</v>
      </c>
      <c r="Q15" s="32">
        <v>2</v>
      </c>
      <c r="R15" s="32">
        <v>14</v>
      </c>
      <c r="S15"/>
      <c r="T15"/>
      <c r="U15"/>
      <c r="V15"/>
    </row>
    <row r="16" spans="1:22" s="45" customFormat="1">
      <c r="A16" s="45" t="s">
        <v>53</v>
      </c>
      <c r="B16" s="34">
        <f t="shared" ref="B16:M16" si="3">IFERROR(VLOOKUP(B15,$P$2:$Q$16,2,FALSE),"")</f>
        <v>4</v>
      </c>
      <c r="C16" s="34">
        <f t="shared" si="3"/>
        <v>5</v>
      </c>
      <c r="D16" s="34">
        <f t="shared" si="3"/>
        <v>6</v>
      </c>
      <c r="E16" s="34">
        <f t="shared" si="3"/>
        <v>7</v>
      </c>
      <c r="F16" s="34">
        <f t="shared" si="3"/>
        <v>8</v>
      </c>
      <c r="G16" s="34" t="str">
        <f t="shared" si="3"/>
        <v/>
      </c>
      <c r="H16" s="34" t="str">
        <f t="shared" si="3"/>
        <v/>
      </c>
      <c r="I16" s="34" t="str">
        <f t="shared" si="3"/>
        <v/>
      </c>
      <c r="J16" s="34" t="str">
        <f t="shared" si="3"/>
        <v/>
      </c>
      <c r="K16" s="34" t="str">
        <f t="shared" si="3"/>
        <v/>
      </c>
      <c r="L16" s="34" t="str">
        <f t="shared" si="3"/>
        <v/>
      </c>
      <c r="M16" s="34" t="str">
        <f t="shared" si="3"/>
        <v/>
      </c>
      <c r="P16" s="32">
        <v>15</v>
      </c>
      <c r="Q16" s="32">
        <v>3</v>
      </c>
      <c r="R16" s="32">
        <v>15</v>
      </c>
      <c r="S16"/>
      <c r="T16"/>
      <c r="U16"/>
      <c r="V16"/>
    </row>
    <row r="17" spans="1:14" s="45" customFormat="1"/>
    <row r="18" spans="1:14" s="45" customFormat="1">
      <c r="B18" s="54" t="s">
        <v>77</v>
      </c>
      <c r="C18" s="54" t="s">
        <v>78</v>
      </c>
    </row>
    <row r="19" spans="1:14" s="45" customFormat="1">
      <c r="A19" s="55" t="s">
        <v>48</v>
      </c>
      <c r="B19" s="32">
        <f>VLOOKUP(入力シート２!D33,Q5:R16,2,FALSE)</f>
        <v>4</v>
      </c>
      <c r="C19" s="32">
        <f>IFERROR(VLOOKUP(入力シート２!J33,$Q$5:$R$16,2,FALSE),"")</f>
        <v>8</v>
      </c>
    </row>
    <row r="20" spans="1:14" s="45" customFormat="1"/>
    <row r="21" spans="1:14" s="45" customFormat="1">
      <c r="A21" s="45" t="s">
        <v>127</v>
      </c>
    </row>
    <row r="22" spans="1:14">
      <c r="A22" s="45" t="s">
        <v>48</v>
      </c>
      <c r="B22" s="35">
        <f>C29-B29+1</f>
        <v>5</v>
      </c>
      <c r="C22" s="33" t="s">
        <v>52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>
      <c r="A24" s="45" t="s">
        <v>54</v>
      </c>
      <c r="B24" s="32"/>
      <c r="C24" s="32">
        <v>1</v>
      </c>
      <c r="D24" s="32">
        <v>2</v>
      </c>
      <c r="E24" s="32">
        <v>3</v>
      </c>
      <c r="F24" s="32">
        <v>4</v>
      </c>
      <c r="G24" s="32">
        <v>5</v>
      </c>
      <c r="H24" s="32">
        <v>6</v>
      </c>
      <c r="I24" s="32">
        <v>7</v>
      </c>
      <c r="J24" s="32">
        <v>8</v>
      </c>
      <c r="K24" s="32">
        <v>9</v>
      </c>
      <c r="L24" s="32">
        <v>10</v>
      </c>
      <c r="M24" s="32">
        <v>11</v>
      </c>
      <c r="N24" s="64">
        <v>12</v>
      </c>
    </row>
    <row r="25" spans="1:14">
      <c r="A25" s="45" t="s">
        <v>55</v>
      </c>
      <c r="B25" s="32">
        <f>入力シート２!D60</f>
        <v>5</v>
      </c>
      <c r="C25" s="32">
        <f>IF((($B$22-1)-C$24)&lt;0,"",$B$25+C24)</f>
        <v>6</v>
      </c>
      <c r="D25" s="32">
        <f t="shared" ref="D25:M25" si="4">IF((($B$22-1)-D$24)&lt;0,"",$B$25+D24)</f>
        <v>7</v>
      </c>
      <c r="E25" s="32">
        <f t="shared" si="4"/>
        <v>8</v>
      </c>
      <c r="F25" s="32">
        <f t="shared" si="4"/>
        <v>9</v>
      </c>
      <c r="G25" s="32" t="str">
        <f t="shared" si="4"/>
        <v/>
      </c>
      <c r="H25" s="32" t="str">
        <f t="shared" si="4"/>
        <v/>
      </c>
      <c r="I25" s="32" t="str">
        <f t="shared" si="4"/>
        <v/>
      </c>
      <c r="J25" s="32" t="str">
        <f t="shared" si="4"/>
        <v/>
      </c>
      <c r="K25" s="32" t="str">
        <f t="shared" si="4"/>
        <v/>
      </c>
      <c r="L25" s="32" t="str">
        <f t="shared" si="4"/>
        <v/>
      </c>
      <c r="M25" s="32" t="str">
        <f t="shared" si="4"/>
        <v/>
      </c>
      <c r="N25" s="45"/>
    </row>
    <row r="26" spans="1:14">
      <c r="A26" s="45" t="s">
        <v>53</v>
      </c>
      <c r="B26" s="34">
        <f t="shared" ref="B26:M26" si="5">IFERROR(VLOOKUP(B25,$P$2:$Q$16,2,FALSE),"")</f>
        <v>5</v>
      </c>
      <c r="C26" s="34">
        <f t="shared" si="5"/>
        <v>6</v>
      </c>
      <c r="D26" s="34">
        <f t="shared" si="5"/>
        <v>7</v>
      </c>
      <c r="E26" s="34">
        <f t="shared" si="5"/>
        <v>8</v>
      </c>
      <c r="F26" s="34">
        <f t="shared" si="5"/>
        <v>9</v>
      </c>
      <c r="G26" s="34" t="str">
        <f t="shared" si="5"/>
        <v/>
      </c>
      <c r="H26" s="34" t="str">
        <f t="shared" si="5"/>
        <v/>
      </c>
      <c r="I26" s="34" t="str">
        <f t="shared" si="5"/>
        <v/>
      </c>
      <c r="J26" s="34" t="str">
        <f t="shared" si="5"/>
        <v/>
      </c>
      <c r="K26" s="34" t="str">
        <f t="shared" si="5"/>
        <v/>
      </c>
      <c r="L26" s="34" t="str">
        <f t="shared" si="5"/>
        <v/>
      </c>
      <c r="M26" s="34" t="str">
        <f t="shared" si="5"/>
        <v/>
      </c>
      <c r="N26" s="45"/>
    </row>
    <row r="27" spans="1:14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>
      <c r="A28" s="45"/>
      <c r="B28" s="54" t="s">
        <v>77</v>
      </c>
      <c r="C28" s="54" t="s">
        <v>78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>
      <c r="A29" s="55" t="s">
        <v>48</v>
      </c>
      <c r="B29" s="32">
        <f>VLOOKUP(入力シート２!D60,Q5:R16,2,FALSE)</f>
        <v>5</v>
      </c>
      <c r="C29" s="32">
        <f>IFERROR(VLOOKUP(入力シート２!J60,$Q$5:$R$16,2,FALSE),"")</f>
        <v>9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1" spans="1:14">
      <c r="A31" s="45" t="s">
        <v>128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>
      <c r="A32" s="45" t="s">
        <v>48</v>
      </c>
      <c r="B32" s="35" t="e">
        <f>C39-B39+1</f>
        <v>#VALUE!</v>
      </c>
      <c r="C32" s="33" t="s">
        <v>52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>
      <c r="A34" s="45" t="s">
        <v>54</v>
      </c>
      <c r="B34" s="32"/>
      <c r="C34" s="32">
        <v>1</v>
      </c>
      <c r="D34" s="32">
        <v>2</v>
      </c>
      <c r="E34" s="32">
        <v>3</v>
      </c>
      <c r="F34" s="32">
        <v>4</v>
      </c>
      <c r="G34" s="32">
        <v>5</v>
      </c>
      <c r="H34" s="32">
        <v>6</v>
      </c>
      <c r="I34" s="32">
        <v>7</v>
      </c>
      <c r="J34" s="32">
        <v>8</v>
      </c>
      <c r="K34" s="32">
        <v>9</v>
      </c>
      <c r="L34" s="32">
        <v>10</v>
      </c>
      <c r="M34" s="32">
        <v>11</v>
      </c>
      <c r="N34" s="64">
        <v>12</v>
      </c>
    </row>
    <row r="35" spans="1:14">
      <c r="A35" s="45" t="s">
        <v>55</v>
      </c>
      <c r="B35" s="32">
        <f>入力シート２!D87</f>
        <v>0</v>
      </c>
      <c r="C35" s="32" t="e">
        <f>IF((($B$32-1)-C$34)&lt;0,"",$B$35+C34)</f>
        <v>#VALUE!</v>
      </c>
      <c r="D35" s="32" t="e">
        <f t="shared" ref="D35:M35" si="6">IF((($B$32-1)-D$34)&lt;0,"",$B$35+D34)</f>
        <v>#VALUE!</v>
      </c>
      <c r="E35" s="32" t="e">
        <f t="shared" si="6"/>
        <v>#VALUE!</v>
      </c>
      <c r="F35" s="32" t="e">
        <f t="shared" si="6"/>
        <v>#VALUE!</v>
      </c>
      <c r="G35" s="32" t="e">
        <f t="shared" si="6"/>
        <v>#VALUE!</v>
      </c>
      <c r="H35" s="32" t="e">
        <f t="shared" si="6"/>
        <v>#VALUE!</v>
      </c>
      <c r="I35" s="32" t="e">
        <f t="shared" si="6"/>
        <v>#VALUE!</v>
      </c>
      <c r="J35" s="32" t="e">
        <f t="shared" si="6"/>
        <v>#VALUE!</v>
      </c>
      <c r="K35" s="32" t="e">
        <f t="shared" si="6"/>
        <v>#VALUE!</v>
      </c>
      <c r="L35" s="32" t="e">
        <f t="shared" si="6"/>
        <v>#VALUE!</v>
      </c>
      <c r="M35" s="32" t="e">
        <f t="shared" si="6"/>
        <v>#VALUE!</v>
      </c>
      <c r="N35" s="45"/>
    </row>
    <row r="36" spans="1:14">
      <c r="A36" s="45" t="s">
        <v>53</v>
      </c>
      <c r="B36" s="34" t="str">
        <f t="shared" ref="B36:M36" si="7">IFERROR(VLOOKUP(B35,$P$2:$Q$16,2,FALSE),"")</f>
        <v/>
      </c>
      <c r="C36" s="34" t="str">
        <f t="shared" si="7"/>
        <v/>
      </c>
      <c r="D36" s="34" t="str">
        <f t="shared" si="7"/>
        <v/>
      </c>
      <c r="E36" s="34" t="str">
        <f t="shared" si="7"/>
        <v/>
      </c>
      <c r="F36" s="34" t="str">
        <f t="shared" si="7"/>
        <v/>
      </c>
      <c r="G36" s="34" t="str">
        <f t="shared" si="7"/>
        <v/>
      </c>
      <c r="H36" s="34" t="str">
        <f t="shared" si="7"/>
        <v/>
      </c>
      <c r="I36" s="34" t="str">
        <f t="shared" si="7"/>
        <v/>
      </c>
      <c r="J36" s="34" t="str">
        <f t="shared" si="7"/>
        <v/>
      </c>
      <c r="K36" s="34" t="str">
        <f t="shared" si="7"/>
        <v/>
      </c>
      <c r="L36" s="34" t="str">
        <f t="shared" si="7"/>
        <v/>
      </c>
      <c r="M36" s="34" t="str">
        <f t="shared" si="7"/>
        <v/>
      </c>
      <c r="N36" s="45"/>
    </row>
    <row r="37" spans="1:14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4">
      <c r="A38" s="45"/>
      <c r="B38" s="54" t="s">
        <v>77</v>
      </c>
      <c r="C38" s="54" t="s">
        <v>78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14">
      <c r="A39" s="55" t="s">
        <v>48</v>
      </c>
      <c r="B39" s="32" t="e">
        <f>VLOOKUP(入力シート２!D87,Q5:R16,2,FALSE)</f>
        <v>#N/A</v>
      </c>
      <c r="C39" s="32" t="str">
        <f>IFERROR(VLOOKUP(入力シート２!J87,$Q$5:$R$16,2,FALSE),"")</f>
        <v/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4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4">
      <c r="A41" s="45" t="s">
        <v>129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>
      <c r="A42" s="45" t="s">
        <v>48</v>
      </c>
      <c r="B42" s="35" t="e">
        <f>C49-B49+1</f>
        <v>#VALUE!</v>
      </c>
      <c r="C42" s="33" t="s">
        <v>52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4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>
      <c r="A44" s="45" t="s">
        <v>54</v>
      </c>
      <c r="B44" s="32"/>
      <c r="C44" s="32">
        <v>1</v>
      </c>
      <c r="D44" s="32">
        <v>2</v>
      </c>
      <c r="E44" s="32">
        <v>3</v>
      </c>
      <c r="F44" s="32">
        <v>4</v>
      </c>
      <c r="G44" s="32">
        <v>5</v>
      </c>
      <c r="H44" s="32">
        <v>6</v>
      </c>
      <c r="I44" s="32">
        <v>7</v>
      </c>
      <c r="J44" s="32">
        <v>8</v>
      </c>
      <c r="K44" s="32">
        <v>9</v>
      </c>
      <c r="L44" s="32">
        <v>10</v>
      </c>
      <c r="M44" s="32">
        <v>11</v>
      </c>
      <c r="N44" s="64">
        <v>12</v>
      </c>
    </row>
    <row r="45" spans="1:14">
      <c r="A45" s="45" t="s">
        <v>55</v>
      </c>
      <c r="B45" s="32">
        <f>入力シート２!D114</f>
        <v>0</v>
      </c>
      <c r="C45" s="32" t="e">
        <f>IF((($B$42-1)-C$44)&lt;0,"",$B$45+C44)</f>
        <v>#VALUE!</v>
      </c>
      <c r="D45" s="32" t="e">
        <f t="shared" ref="D45:M45" si="8">IF((($B$42-1)-D$44)&lt;0,"",$B$45+D44)</f>
        <v>#VALUE!</v>
      </c>
      <c r="E45" s="32" t="e">
        <f t="shared" si="8"/>
        <v>#VALUE!</v>
      </c>
      <c r="F45" s="32" t="e">
        <f t="shared" si="8"/>
        <v>#VALUE!</v>
      </c>
      <c r="G45" s="32" t="e">
        <f t="shared" si="8"/>
        <v>#VALUE!</v>
      </c>
      <c r="H45" s="32" t="e">
        <f t="shared" si="8"/>
        <v>#VALUE!</v>
      </c>
      <c r="I45" s="32" t="e">
        <f t="shared" si="8"/>
        <v>#VALUE!</v>
      </c>
      <c r="J45" s="32" t="e">
        <f t="shared" si="8"/>
        <v>#VALUE!</v>
      </c>
      <c r="K45" s="32" t="e">
        <f t="shared" si="8"/>
        <v>#VALUE!</v>
      </c>
      <c r="L45" s="32" t="e">
        <f t="shared" si="8"/>
        <v>#VALUE!</v>
      </c>
      <c r="M45" s="32" t="e">
        <f t="shared" si="8"/>
        <v>#VALUE!</v>
      </c>
      <c r="N45" s="45"/>
    </row>
    <row r="46" spans="1:14">
      <c r="A46" s="45" t="s">
        <v>53</v>
      </c>
      <c r="B46" s="34" t="str">
        <f t="shared" ref="B46:M46" si="9">IFERROR(VLOOKUP(B45,$P$2:$Q$16,2,FALSE),"")</f>
        <v/>
      </c>
      <c r="C46" s="34" t="str">
        <f t="shared" si="9"/>
        <v/>
      </c>
      <c r="D46" s="34" t="str">
        <f t="shared" si="9"/>
        <v/>
      </c>
      <c r="E46" s="34" t="str">
        <f t="shared" si="9"/>
        <v/>
      </c>
      <c r="F46" s="34" t="str">
        <f t="shared" si="9"/>
        <v/>
      </c>
      <c r="G46" s="34" t="str">
        <f t="shared" si="9"/>
        <v/>
      </c>
      <c r="H46" s="34" t="str">
        <f t="shared" si="9"/>
        <v/>
      </c>
      <c r="I46" s="34" t="str">
        <f t="shared" si="9"/>
        <v/>
      </c>
      <c r="J46" s="34" t="str">
        <f t="shared" si="9"/>
        <v/>
      </c>
      <c r="K46" s="34" t="str">
        <f t="shared" si="9"/>
        <v/>
      </c>
      <c r="L46" s="34" t="str">
        <f t="shared" si="9"/>
        <v/>
      </c>
      <c r="M46" s="34" t="str">
        <f t="shared" si="9"/>
        <v/>
      </c>
      <c r="N46" s="45"/>
    </row>
    <row r="47" spans="1:14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>
      <c r="A48" s="45"/>
      <c r="B48" s="54" t="s">
        <v>77</v>
      </c>
      <c r="C48" s="54" t="s">
        <v>78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>
      <c r="A49" s="55" t="s">
        <v>48</v>
      </c>
      <c r="B49" s="32" t="e">
        <f>VLOOKUP(入力シート２!D114,Q5:R16,2,FALSE)</f>
        <v>#N/A</v>
      </c>
      <c r="C49" s="32" t="str">
        <f>IFERROR(VLOOKUP(入力シート２!J114,$Q$5:$R$16,2,FALSE),"")</f>
        <v/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U205"/>
  <sheetViews>
    <sheetView view="pageBreakPreview" topLeftCell="A165" zoomScale="112" zoomScaleNormal="70" zoomScaleSheetLayoutView="112" workbookViewId="0">
      <selection activeCell="D10" sqref="D10"/>
    </sheetView>
  </sheetViews>
  <sheetFormatPr defaultColWidth="5.36328125" defaultRowHeight="13"/>
  <cols>
    <col min="1" max="3" width="5.1796875" style="269" customWidth="1"/>
    <col min="4" max="4" width="7.36328125" style="269" customWidth="1"/>
    <col min="5" max="5" width="5.453125" style="269" customWidth="1"/>
    <col min="6" max="6" width="4.36328125" style="269" customWidth="1"/>
    <col min="7" max="7" width="3.453125" style="269" customWidth="1"/>
    <col min="8" max="8" width="5.36328125" style="269" customWidth="1"/>
    <col min="9" max="9" width="5.1796875" style="269" customWidth="1"/>
    <col min="10" max="10" width="6" style="269" customWidth="1"/>
    <col min="11" max="19" width="5.1796875" style="269" customWidth="1"/>
    <col min="20" max="20" width="5.36328125" style="269"/>
    <col min="21" max="16384" width="5.36328125" style="21"/>
  </cols>
  <sheetData>
    <row r="1" spans="1:21">
      <c r="A1" s="269" t="s">
        <v>29</v>
      </c>
    </row>
    <row r="3" spans="1:21">
      <c r="A3" s="293" t="s">
        <v>31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70"/>
      <c r="U3" s="22"/>
    </row>
    <row r="4" spans="1:2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2"/>
    </row>
    <row r="5" spans="1:21" ht="25.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M5" s="299" t="s">
        <v>1</v>
      </c>
      <c r="N5" s="299"/>
      <c r="O5" s="300" t="str">
        <f>入力シート１!$E$5</f>
        <v>訪問看護ステーション△△</v>
      </c>
      <c r="P5" s="300"/>
      <c r="Q5" s="300"/>
      <c r="R5" s="300"/>
      <c r="S5" s="300"/>
      <c r="T5" s="300"/>
      <c r="U5" s="22"/>
    </row>
    <row r="6" spans="1:21" s="24" customFormat="1" ht="21.75" customHeight="1">
      <c r="A6" s="292" t="s">
        <v>110</v>
      </c>
      <c r="B6" s="292"/>
      <c r="C6" s="299" t="str">
        <f>入力シート１!E13</f>
        <v>未定</v>
      </c>
      <c r="D6" s="299"/>
      <c r="E6" s="299"/>
      <c r="F6" s="299"/>
      <c r="G6" s="299"/>
      <c r="H6" s="299"/>
      <c r="I6" s="299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2"/>
    </row>
    <row r="7" spans="1:21" s="24" customFormat="1" ht="7.5" customHeight="1">
      <c r="A7" s="271"/>
      <c r="B7" s="271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2"/>
    </row>
    <row r="8" spans="1:21" s="24" customFormat="1" ht="21" customHeight="1">
      <c r="A8" s="291" t="s">
        <v>120</v>
      </c>
      <c r="B8" s="291"/>
      <c r="C8" s="291"/>
      <c r="D8" s="272" t="str">
        <f>入力シート２!C6</f>
        <v>令和7年</v>
      </c>
      <c r="E8" s="272">
        <f>入力シート２!D6</f>
        <v>10</v>
      </c>
      <c r="F8" s="272" t="str">
        <f>入力シート２!E6</f>
        <v>月</v>
      </c>
      <c r="G8" s="272">
        <f>入力シート２!F6</f>
        <v>1</v>
      </c>
      <c r="H8" s="272" t="str">
        <f>入力シート２!G6</f>
        <v>日</v>
      </c>
      <c r="I8" s="272" t="s">
        <v>112</v>
      </c>
      <c r="J8" s="272" t="str">
        <f>入力シート２!I6</f>
        <v>令和8年</v>
      </c>
      <c r="K8" s="272">
        <f>入力シート２!J6</f>
        <v>2</v>
      </c>
      <c r="L8" s="272" t="str">
        <f>入力シート２!K6</f>
        <v>月</v>
      </c>
      <c r="M8" s="272">
        <f>入力シート２!L6</f>
        <v>28</v>
      </c>
      <c r="N8" s="272" t="str">
        <f>入力シート２!M6</f>
        <v>日</v>
      </c>
      <c r="O8" s="273"/>
      <c r="P8" s="273"/>
      <c r="Q8" s="273"/>
      <c r="R8" s="273"/>
      <c r="S8" s="273"/>
      <c r="T8" s="274"/>
    </row>
    <row r="9" spans="1:21" s="24" customFormat="1" ht="5.25" customHeight="1">
      <c r="A9" s="275"/>
      <c r="B9" s="273"/>
      <c r="C9" s="273"/>
      <c r="D9" s="273"/>
      <c r="E9" s="276"/>
      <c r="F9" s="276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4"/>
    </row>
    <row r="10" spans="1:21" s="66" customFormat="1" ht="21" customHeight="1">
      <c r="A10" s="292" t="s">
        <v>121</v>
      </c>
      <c r="B10" s="292"/>
      <c r="C10" s="277" t="str">
        <f>入力シート２!I3</f>
        <v>令和</v>
      </c>
      <c r="D10" s="277">
        <f>入力シート２!J3</f>
        <v>7</v>
      </c>
      <c r="E10" s="277" t="str">
        <f>入力シート２!K3</f>
        <v>年</v>
      </c>
      <c r="F10" s="277">
        <f>入力シート２!L3</f>
        <v>9</v>
      </c>
      <c r="G10" s="277" t="str">
        <f>入力シート２!M3</f>
        <v>月</v>
      </c>
      <c r="H10" s="277">
        <f>入力シート２!N3</f>
        <v>15</v>
      </c>
      <c r="I10" s="277" t="str">
        <f>入力シート２!O3</f>
        <v>日</v>
      </c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9"/>
    </row>
    <row r="11" spans="1:21" ht="9" customHeight="1">
      <c r="A11" s="273"/>
      <c r="B11" s="273"/>
      <c r="C11" s="273"/>
      <c r="D11" s="273"/>
      <c r="E11" s="280"/>
      <c r="F11" s="280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</row>
    <row r="12" spans="1:21" ht="27.75" customHeight="1">
      <c r="A12" s="296" t="s">
        <v>35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5" t="s">
        <v>36</v>
      </c>
      <c r="L12" s="295"/>
      <c r="M12" s="295"/>
      <c r="N12" s="295"/>
      <c r="O12" s="295" t="s">
        <v>37</v>
      </c>
      <c r="P12" s="295"/>
      <c r="Q12" s="295"/>
      <c r="R12" s="295"/>
      <c r="S12" s="295"/>
    </row>
    <row r="13" spans="1:21" ht="27.75" customHeight="1">
      <c r="A13" s="297" t="s">
        <v>141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7" t="s">
        <v>142</v>
      </c>
      <c r="L13" s="298"/>
      <c r="M13" s="298"/>
      <c r="N13" s="298"/>
      <c r="O13" s="297" t="s">
        <v>140</v>
      </c>
      <c r="P13" s="298"/>
      <c r="Q13" s="298"/>
      <c r="R13" s="298"/>
      <c r="S13" s="298"/>
    </row>
    <row r="14" spans="1:21" ht="27.75" customHeight="1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</row>
    <row r="15" spans="1:21" ht="27.75" customHeight="1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</row>
    <row r="16" spans="1:21" ht="27.75" customHeight="1">
      <c r="A16" s="29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</row>
    <row r="17" spans="1:19" ht="27.75" customHeight="1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</row>
    <row r="18" spans="1:19" ht="27.75" customHeight="1">
      <c r="A18" s="298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</row>
    <row r="19" spans="1:19" ht="27.75" customHeight="1">
      <c r="A19" s="298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</row>
    <row r="20" spans="1:19" ht="27.75" customHeight="1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</row>
    <row r="21" spans="1:19" ht="27.75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</row>
    <row r="22" spans="1:19" ht="27.75" customHeight="1">
      <c r="A22" s="298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</row>
    <row r="23" spans="1:19" ht="27.75" customHeight="1">
      <c r="A23" s="298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</row>
    <row r="24" spans="1:19" ht="27.75" customHeight="1">
      <c r="A24" s="298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</row>
    <row r="25" spans="1:19" ht="27.75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</row>
    <row r="26" spans="1:19" ht="27.75" customHeight="1">
      <c r="A26" s="298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</row>
    <row r="27" spans="1:19" ht="27.75" customHeight="1">
      <c r="A27" s="298"/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</row>
    <row r="28" spans="1:19" ht="27.75" customHeight="1">
      <c r="A28" s="298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</row>
    <row r="29" spans="1:19" ht="27.75" customHeight="1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</row>
    <row r="30" spans="1:19" ht="27.75" customHeight="1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</row>
    <row r="31" spans="1:19" ht="27.75" customHeight="1">
      <c r="A31" s="298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</row>
    <row r="32" spans="1:19" ht="27.75" customHeight="1">
      <c r="A32" s="298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</row>
    <row r="33" spans="1:21" ht="27.75" customHeight="1">
      <c r="A33" s="298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</row>
    <row r="34" spans="1:21" ht="27.75" customHeight="1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</row>
    <row r="35" spans="1:21" ht="27.75" customHeight="1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</row>
    <row r="36" spans="1:21" ht="27.75" customHeight="1">
      <c r="A36" s="298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</row>
    <row r="37" spans="1:21" ht="27.75" customHeight="1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</row>
    <row r="38" spans="1:21" ht="27.75" customHeight="1">
      <c r="A38" s="294" t="s">
        <v>30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5" t="s">
        <v>143</v>
      </c>
      <c r="L38" s="295"/>
      <c r="M38" s="295"/>
      <c r="N38" s="295"/>
      <c r="O38" s="295"/>
      <c r="P38" s="295"/>
      <c r="Q38" s="295"/>
      <c r="R38" s="295"/>
      <c r="S38" s="295"/>
    </row>
    <row r="39" spans="1:21" s="24" customFormat="1" ht="17.25" customHeight="1">
      <c r="A39" s="281" t="s">
        <v>32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</row>
    <row r="40" spans="1:21" s="24" customFormat="1" ht="17.25" customHeight="1">
      <c r="A40" s="281" t="s">
        <v>33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</row>
    <row r="41" spans="1:21" s="24" customFormat="1" ht="17.25" customHeight="1">
      <c r="A41" s="281" t="s">
        <v>34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</row>
    <row r="44" spans="1:21">
      <c r="A44" s="293" t="s">
        <v>31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70"/>
      <c r="U44" s="22"/>
    </row>
    <row r="45" spans="1:21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2"/>
    </row>
    <row r="46" spans="1:21" ht="25.5" customHeight="1">
      <c r="A46" s="270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M46" s="299" t="s">
        <v>1</v>
      </c>
      <c r="N46" s="299"/>
      <c r="O46" s="300" t="str">
        <f>入力シート１!$E$5</f>
        <v>訪問看護ステーション△△</v>
      </c>
      <c r="P46" s="300"/>
      <c r="Q46" s="300"/>
      <c r="R46" s="300"/>
      <c r="S46" s="300"/>
      <c r="T46" s="300"/>
      <c r="U46" s="22"/>
    </row>
    <row r="47" spans="1:21" s="24" customFormat="1" ht="21.75" customHeight="1">
      <c r="A47" s="292" t="s">
        <v>110</v>
      </c>
      <c r="B47" s="292"/>
      <c r="C47" s="299" t="str">
        <f>入力シート１!E15</f>
        <v>名古屋　梅子</v>
      </c>
      <c r="D47" s="299"/>
      <c r="E47" s="299"/>
      <c r="F47" s="299"/>
      <c r="G47" s="299"/>
      <c r="H47" s="299"/>
      <c r="I47" s="299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2"/>
    </row>
    <row r="48" spans="1:21" s="24" customFormat="1" ht="7.5" customHeight="1">
      <c r="A48" s="271"/>
      <c r="B48" s="271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2"/>
    </row>
    <row r="49" spans="1:20" s="24" customFormat="1" ht="21" customHeight="1">
      <c r="A49" s="291" t="s">
        <v>120</v>
      </c>
      <c r="B49" s="291"/>
      <c r="C49" s="291"/>
      <c r="D49" s="272" t="str">
        <f>入力シート２!C33</f>
        <v>令和7年</v>
      </c>
      <c r="E49" s="272">
        <f>入力シート２!D33</f>
        <v>4</v>
      </c>
      <c r="F49" s="272" t="str">
        <f>入力シート２!E33</f>
        <v>月</v>
      </c>
      <c r="G49" s="272">
        <f>入力シート２!F33</f>
        <v>1</v>
      </c>
      <c r="H49" s="272" t="str">
        <f>入力シート２!G33</f>
        <v>日</v>
      </c>
      <c r="I49" s="272" t="s">
        <v>112</v>
      </c>
      <c r="J49" s="272" t="str">
        <f>入力シート２!I33</f>
        <v>令和7年</v>
      </c>
      <c r="K49" s="272">
        <f>入力シート２!J33</f>
        <v>8</v>
      </c>
      <c r="L49" s="272" t="str">
        <f>入力シート２!K33</f>
        <v>月</v>
      </c>
      <c r="M49" s="272">
        <f>入力シート２!L33</f>
        <v>30</v>
      </c>
      <c r="N49" s="272" t="str">
        <f>入力シート２!M33</f>
        <v>日</v>
      </c>
      <c r="O49" s="273"/>
      <c r="P49" s="273"/>
      <c r="Q49" s="273"/>
      <c r="R49" s="273"/>
      <c r="S49" s="273"/>
      <c r="T49" s="274"/>
    </row>
    <row r="50" spans="1:20" s="24" customFormat="1" ht="5.25" customHeight="1">
      <c r="A50" s="275"/>
      <c r="B50" s="273"/>
      <c r="C50" s="273"/>
      <c r="D50" s="273"/>
      <c r="E50" s="276"/>
      <c r="F50" s="276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</row>
    <row r="51" spans="1:20" s="66" customFormat="1" ht="21" customHeight="1">
      <c r="A51" s="292" t="s">
        <v>121</v>
      </c>
      <c r="B51" s="292"/>
      <c r="C51" s="277" t="str">
        <f>入力シート２!I30</f>
        <v>令和</v>
      </c>
      <c r="D51" s="277">
        <f>入力シート２!J30</f>
        <v>7</v>
      </c>
      <c r="E51" s="277" t="str">
        <f>入力シート２!K30</f>
        <v>年</v>
      </c>
      <c r="F51" s="277">
        <f>入力シート２!L30</f>
        <v>4</v>
      </c>
      <c r="G51" s="277" t="str">
        <f>入力シート２!M30</f>
        <v>月</v>
      </c>
      <c r="H51" s="277">
        <f>入力シート２!N30</f>
        <v>1</v>
      </c>
      <c r="I51" s="277" t="str">
        <f>入力シート２!O30</f>
        <v>日</v>
      </c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9"/>
    </row>
    <row r="52" spans="1:20" ht="9" customHeight="1">
      <c r="A52" s="273"/>
      <c r="B52" s="273"/>
      <c r="C52" s="273"/>
      <c r="D52" s="273"/>
      <c r="E52" s="280"/>
      <c r="F52" s="280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</row>
    <row r="53" spans="1:20" ht="27.75" customHeight="1">
      <c r="A53" s="296" t="s">
        <v>35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5" t="s">
        <v>36</v>
      </c>
      <c r="L53" s="295"/>
      <c r="M53" s="295"/>
      <c r="N53" s="295"/>
      <c r="O53" s="295" t="s">
        <v>37</v>
      </c>
      <c r="P53" s="295"/>
      <c r="Q53" s="295"/>
      <c r="R53" s="295"/>
      <c r="S53" s="295"/>
    </row>
    <row r="54" spans="1:20" ht="27.75" customHeight="1">
      <c r="A54" s="297" t="s">
        <v>144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7" t="s">
        <v>142</v>
      </c>
      <c r="L54" s="298"/>
      <c r="M54" s="298"/>
      <c r="N54" s="298"/>
      <c r="O54" s="297" t="s">
        <v>140</v>
      </c>
      <c r="P54" s="298"/>
      <c r="Q54" s="298"/>
      <c r="R54" s="298"/>
      <c r="S54" s="298"/>
    </row>
    <row r="55" spans="1:20" ht="27.75" customHeight="1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</row>
    <row r="56" spans="1:20" ht="27.75" customHeight="1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</row>
    <row r="57" spans="1:20" ht="27.75" customHeight="1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</row>
    <row r="58" spans="1:20" ht="27.75" customHeight="1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</row>
    <row r="59" spans="1:20" ht="27.75" customHeight="1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</row>
    <row r="60" spans="1:20" ht="27.75" customHeight="1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</row>
    <row r="61" spans="1:20" ht="27.75" customHeight="1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</row>
    <row r="62" spans="1:20" ht="27.75" customHeight="1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</row>
    <row r="63" spans="1:20" ht="27.75" customHeight="1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</row>
    <row r="64" spans="1:20" ht="27.75" customHeight="1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</row>
    <row r="65" spans="1:20" ht="27.75" customHeight="1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</row>
    <row r="66" spans="1:20" ht="27.75" customHeight="1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</row>
    <row r="67" spans="1:20" ht="27.75" customHeight="1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</row>
    <row r="68" spans="1:20" ht="27.75" customHeight="1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</row>
    <row r="69" spans="1:20" ht="27.75" customHeight="1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</row>
    <row r="70" spans="1:20" ht="27.75" customHeight="1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</row>
    <row r="71" spans="1:20" ht="27.75" customHeight="1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</row>
    <row r="72" spans="1:20" ht="27.75" customHeight="1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</row>
    <row r="73" spans="1:20" ht="27.75" customHeight="1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</row>
    <row r="74" spans="1:20" ht="27.75" customHeight="1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</row>
    <row r="75" spans="1:20" ht="27.75" customHeight="1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</row>
    <row r="76" spans="1:20" ht="27.75" customHeight="1">
      <c r="A76" s="298"/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</row>
    <row r="77" spans="1:20" ht="27.75" customHeight="1">
      <c r="A77" s="298"/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</row>
    <row r="78" spans="1:20" ht="27.75" customHeight="1">
      <c r="A78" s="298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</row>
    <row r="79" spans="1:20" ht="27.75" customHeight="1">
      <c r="A79" s="294" t="s">
        <v>30</v>
      </c>
      <c r="B79" s="294"/>
      <c r="C79" s="294"/>
      <c r="D79" s="294"/>
      <c r="E79" s="294"/>
      <c r="F79" s="294"/>
      <c r="G79" s="294"/>
      <c r="H79" s="294"/>
      <c r="I79" s="294"/>
      <c r="J79" s="294"/>
      <c r="K79" s="295" t="s">
        <v>143</v>
      </c>
      <c r="L79" s="295"/>
      <c r="M79" s="295"/>
      <c r="N79" s="295"/>
      <c r="O79" s="295"/>
      <c r="P79" s="295"/>
      <c r="Q79" s="295"/>
      <c r="R79" s="295"/>
      <c r="S79" s="295"/>
    </row>
    <row r="80" spans="1:20" s="24" customFormat="1" ht="17.25" customHeight="1">
      <c r="A80" s="281" t="s">
        <v>32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</row>
    <row r="81" spans="1:21" s="24" customFormat="1" ht="17.25" customHeight="1">
      <c r="A81" s="281" t="s">
        <v>33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</row>
    <row r="82" spans="1:21" s="24" customFormat="1" ht="17.25" customHeight="1">
      <c r="A82" s="281" t="s">
        <v>34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</row>
    <row r="85" spans="1:21">
      <c r="A85" s="293" t="s">
        <v>31</v>
      </c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70"/>
      <c r="U85" s="22"/>
    </row>
    <row r="86" spans="1:21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2"/>
    </row>
    <row r="87" spans="1:21" ht="25.5" customHeight="1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M87" s="299" t="s">
        <v>1</v>
      </c>
      <c r="N87" s="299"/>
      <c r="O87" s="300" t="str">
        <f>入力シート１!$E$5</f>
        <v>訪問看護ステーション△△</v>
      </c>
      <c r="P87" s="300"/>
      <c r="Q87" s="300"/>
      <c r="R87" s="300"/>
      <c r="S87" s="300"/>
      <c r="T87" s="300"/>
      <c r="U87" s="22"/>
    </row>
    <row r="88" spans="1:21" s="24" customFormat="1" ht="21.75" customHeight="1">
      <c r="A88" s="292" t="s">
        <v>110</v>
      </c>
      <c r="B88" s="292"/>
      <c r="C88" s="299" t="str">
        <f>入力シート１!E17</f>
        <v>愛知　花子</v>
      </c>
      <c r="D88" s="299"/>
      <c r="E88" s="299"/>
      <c r="F88" s="299"/>
      <c r="G88" s="299"/>
      <c r="H88" s="299"/>
      <c r="I88" s="299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2"/>
    </row>
    <row r="89" spans="1:21" s="24" customFormat="1" ht="7.5" customHeight="1">
      <c r="A89" s="271"/>
      <c r="B89" s="271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2"/>
    </row>
    <row r="90" spans="1:21" s="24" customFormat="1" ht="21" customHeight="1">
      <c r="A90" s="291" t="s">
        <v>120</v>
      </c>
      <c r="B90" s="291"/>
      <c r="C90" s="291"/>
      <c r="D90" s="272" t="str">
        <f>入力シート２!C60</f>
        <v>令和7年</v>
      </c>
      <c r="E90" s="272">
        <f>入力シート２!D60</f>
        <v>5</v>
      </c>
      <c r="F90" s="272" t="str">
        <f>入力シート２!E60</f>
        <v>月</v>
      </c>
      <c r="G90" s="272">
        <f>入力シート２!F60</f>
        <v>15</v>
      </c>
      <c r="H90" s="272" t="str">
        <f>入力シート２!G60</f>
        <v>日</v>
      </c>
      <c r="I90" s="272" t="s">
        <v>112</v>
      </c>
      <c r="J90" s="272" t="str">
        <f>入力シート２!I60</f>
        <v>令和7年</v>
      </c>
      <c r="K90" s="272">
        <f>入力シート２!J60</f>
        <v>9</v>
      </c>
      <c r="L90" s="272" t="str">
        <f>入力シート２!K60</f>
        <v>月</v>
      </c>
      <c r="M90" s="272">
        <f>入力シート２!L60</f>
        <v>30</v>
      </c>
      <c r="N90" s="272" t="str">
        <f>入力シート２!M60</f>
        <v>日</v>
      </c>
      <c r="O90" s="273"/>
      <c r="P90" s="273"/>
      <c r="Q90" s="273"/>
      <c r="R90" s="273"/>
      <c r="S90" s="273"/>
      <c r="T90" s="274"/>
    </row>
    <row r="91" spans="1:21" s="24" customFormat="1" ht="5.25" customHeight="1">
      <c r="A91" s="275"/>
      <c r="B91" s="273"/>
      <c r="C91" s="273"/>
      <c r="D91" s="273"/>
      <c r="E91" s="276"/>
      <c r="F91" s="276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4"/>
    </row>
    <row r="92" spans="1:21" s="66" customFormat="1" ht="21" customHeight="1">
      <c r="A92" s="292" t="s">
        <v>121</v>
      </c>
      <c r="B92" s="292"/>
      <c r="C92" s="277" t="str">
        <f>入力シート２!I57</f>
        <v>令和</v>
      </c>
      <c r="D92" s="277">
        <f>入力シート２!J57</f>
        <v>7</v>
      </c>
      <c r="E92" s="277" t="str">
        <f>入力シート２!K57</f>
        <v>年</v>
      </c>
      <c r="F92" s="277">
        <f>入力シート２!L57</f>
        <v>4</v>
      </c>
      <c r="G92" s="277" t="str">
        <f>入力シート２!M57</f>
        <v>月</v>
      </c>
      <c r="H92" s="277">
        <f>入力シート２!N57</f>
        <v>15</v>
      </c>
      <c r="I92" s="277" t="str">
        <f>入力シート２!O57</f>
        <v>日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9"/>
    </row>
    <row r="93" spans="1:21" ht="9" customHeight="1">
      <c r="A93" s="273"/>
      <c r="B93" s="273"/>
      <c r="C93" s="273"/>
      <c r="D93" s="273"/>
      <c r="E93" s="280"/>
      <c r="F93" s="280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</row>
    <row r="94" spans="1:21" ht="27.75" customHeight="1">
      <c r="A94" s="296" t="s">
        <v>35</v>
      </c>
      <c r="B94" s="296"/>
      <c r="C94" s="296"/>
      <c r="D94" s="296"/>
      <c r="E94" s="296"/>
      <c r="F94" s="296"/>
      <c r="G94" s="296"/>
      <c r="H94" s="296"/>
      <c r="I94" s="296"/>
      <c r="J94" s="296"/>
      <c r="K94" s="295" t="s">
        <v>36</v>
      </c>
      <c r="L94" s="295"/>
      <c r="M94" s="295"/>
      <c r="N94" s="295"/>
      <c r="O94" s="295" t="s">
        <v>37</v>
      </c>
      <c r="P94" s="295"/>
      <c r="Q94" s="295"/>
      <c r="R94" s="295"/>
      <c r="S94" s="295"/>
    </row>
    <row r="95" spans="1:21" ht="27.75" customHeight="1">
      <c r="A95" s="297" t="s">
        <v>144</v>
      </c>
      <c r="B95" s="298"/>
      <c r="C95" s="298"/>
      <c r="D95" s="298"/>
      <c r="E95" s="298"/>
      <c r="F95" s="298"/>
      <c r="G95" s="298"/>
      <c r="H95" s="298"/>
      <c r="I95" s="298"/>
      <c r="J95" s="298"/>
      <c r="K95" s="297" t="s">
        <v>145</v>
      </c>
      <c r="L95" s="298"/>
      <c r="M95" s="298"/>
      <c r="N95" s="298"/>
      <c r="O95" s="297" t="s">
        <v>140</v>
      </c>
      <c r="P95" s="298"/>
      <c r="Q95" s="298"/>
      <c r="R95" s="298"/>
      <c r="S95" s="298"/>
    </row>
    <row r="96" spans="1:21" ht="27.75" customHeight="1">
      <c r="A96" s="298"/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</row>
    <row r="97" spans="1:19" ht="27.75" customHeight="1">
      <c r="A97" s="298"/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</row>
    <row r="98" spans="1:19" ht="27.75" customHeight="1">
      <c r="A98" s="298"/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</row>
    <row r="99" spans="1:19" ht="27.75" customHeight="1">
      <c r="A99" s="298"/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</row>
    <row r="100" spans="1:19" ht="27.75" customHeight="1">
      <c r="A100" s="298"/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</row>
    <row r="101" spans="1:19" ht="27.75" customHeight="1">
      <c r="A101" s="298"/>
      <c r="B101" s="298"/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</row>
    <row r="102" spans="1:19" ht="27.75" customHeight="1">
      <c r="A102" s="298"/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</row>
    <row r="103" spans="1:19" ht="27.75" customHeight="1">
      <c r="A103" s="298"/>
      <c r="B103" s="29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</row>
    <row r="104" spans="1:19" ht="27.75" customHeight="1">
      <c r="A104" s="298"/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</row>
    <row r="105" spans="1:19" ht="27.75" customHeight="1">
      <c r="A105" s="298"/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</row>
    <row r="106" spans="1:19" ht="27.75" customHeight="1">
      <c r="A106" s="298"/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</row>
    <row r="107" spans="1:19" ht="27.75" customHeight="1">
      <c r="A107" s="298"/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</row>
    <row r="108" spans="1:19" ht="27.75" customHeight="1">
      <c r="A108" s="298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</row>
    <row r="109" spans="1:19" ht="27.75" customHeight="1">
      <c r="A109" s="298"/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</row>
    <row r="110" spans="1:19" ht="27.75" customHeight="1">
      <c r="A110" s="298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</row>
    <row r="111" spans="1:19" ht="27.75" customHeight="1">
      <c r="A111" s="298"/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</row>
    <row r="112" spans="1:19" ht="27.75" customHeight="1">
      <c r="A112" s="298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</row>
    <row r="113" spans="1:21" ht="27.75" customHeight="1">
      <c r="A113" s="298"/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</row>
    <row r="114" spans="1:21" ht="27.75" customHeight="1">
      <c r="A114" s="298"/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</row>
    <row r="115" spans="1:21" ht="27.75" customHeight="1">
      <c r="A115" s="298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</row>
    <row r="116" spans="1:21" ht="27.75" customHeight="1">
      <c r="A116" s="298"/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</row>
    <row r="117" spans="1:21" ht="27.75" customHeight="1">
      <c r="A117" s="298"/>
      <c r="B117" s="298"/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</row>
    <row r="118" spans="1:21" ht="27.75" customHeight="1">
      <c r="A118" s="298"/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</row>
    <row r="119" spans="1:21" ht="27.75" customHeight="1">
      <c r="A119" s="298"/>
      <c r="B119" s="298"/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</row>
    <row r="120" spans="1:21" ht="27.75" customHeight="1">
      <c r="A120" s="294" t="s">
        <v>30</v>
      </c>
      <c r="B120" s="294"/>
      <c r="C120" s="294"/>
      <c r="D120" s="294"/>
      <c r="E120" s="294"/>
      <c r="F120" s="294"/>
      <c r="G120" s="294"/>
      <c r="H120" s="294"/>
      <c r="I120" s="294"/>
      <c r="J120" s="294"/>
      <c r="K120" s="295" t="s">
        <v>143</v>
      </c>
      <c r="L120" s="295"/>
      <c r="M120" s="295"/>
      <c r="N120" s="295"/>
      <c r="O120" s="295"/>
      <c r="P120" s="295"/>
      <c r="Q120" s="295"/>
      <c r="R120" s="295"/>
      <c r="S120" s="295"/>
    </row>
    <row r="121" spans="1:21" s="24" customFormat="1" ht="17.25" customHeight="1">
      <c r="A121" s="281" t="s">
        <v>32</v>
      </c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</row>
    <row r="122" spans="1:21" s="24" customFormat="1" ht="17.25" customHeight="1">
      <c r="A122" s="281" t="s">
        <v>33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</row>
    <row r="123" spans="1:21" s="24" customFormat="1" ht="17.25" customHeight="1">
      <c r="A123" s="281" t="s">
        <v>34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</row>
    <row r="126" spans="1:21">
      <c r="A126" s="293" t="s">
        <v>31</v>
      </c>
      <c r="B126" s="293"/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70"/>
      <c r="U126" s="22"/>
    </row>
    <row r="127" spans="1:21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2"/>
    </row>
    <row r="128" spans="1:21" ht="25.5" customHeight="1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M128" s="299" t="s">
        <v>1</v>
      </c>
      <c r="N128" s="299"/>
      <c r="O128" s="300" t="str">
        <f>入力シート１!$E$5</f>
        <v>訪問看護ステーション△△</v>
      </c>
      <c r="P128" s="300"/>
      <c r="Q128" s="300"/>
      <c r="R128" s="300"/>
      <c r="S128" s="300"/>
      <c r="T128" s="300"/>
      <c r="U128" s="22"/>
    </row>
    <row r="129" spans="1:21" s="24" customFormat="1" ht="21.75" customHeight="1">
      <c r="A129" s="292" t="s">
        <v>110</v>
      </c>
      <c r="B129" s="292"/>
      <c r="C129" s="299">
        <f>入力シート１!E19</f>
        <v>0</v>
      </c>
      <c r="D129" s="299"/>
      <c r="E129" s="299"/>
      <c r="F129" s="299"/>
      <c r="G129" s="299"/>
      <c r="H129" s="299"/>
      <c r="I129" s="299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2"/>
    </row>
    <row r="130" spans="1:21" s="24" customFormat="1" ht="7.5" customHeight="1">
      <c r="A130" s="271"/>
      <c r="B130" s="271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2"/>
    </row>
    <row r="131" spans="1:21" s="24" customFormat="1" ht="21" customHeight="1">
      <c r="A131" s="291" t="s">
        <v>120</v>
      </c>
      <c r="B131" s="291"/>
      <c r="C131" s="291"/>
      <c r="D131" s="272" t="str">
        <f>入力シート２!C87</f>
        <v>令和　年</v>
      </c>
      <c r="E131" s="272">
        <f>入力シート２!D87</f>
        <v>0</v>
      </c>
      <c r="F131" s="272" t="str">
        <f>入力シート２!E87</f>
        <v>月</v>
      </c>
      <c r="G131" s="272">
        <f>入力シート２!F87</f>
        <v>0</v>
      </c>
      <c r="H131" s="272" t="str">
        <f>入力シート２!G87</f>
        <v>日</v>
      </c>
      <c r="I131" s="272" t="s">
        <v>112</v>
      </c>
      <c r="J131" s="272" t="str">
        <f>入力シート２!I87</f>
        <v>令和　年</v>
      </c>
      <c r="K131" s="272">
        <f>入力シート２!J87</f>
        <v>0</v>
      </c>
      <c r="L131" s="272" t="str">
        <f>入力シート２!K87</f>
        <v>月</v>
      </c>
      <c r="M131" s="272">
        <f>入力シート２!L87</f>
        <v>0</v>
      </c>
      <c r="N131" s="272" t="str">
        <f>入力シート２!M87</f>
        <v>日</v>
      </c>
      <c r="O131" s="273"/>
      <c r="P131" s="273"/>
      <c r="Q131" s="273"/>
      <c r="R131" s="273"/>
      <c r="S131" s="273"/>
      <c r="T131" s="274"/>
    </row>
    <row r="132" spans="1:21" s="24" customFormat="1" ht="5.25" customHeight="1">
      <c r="A132" s="275"/>
      <c r="B132" s="273"/>
      <c r="C132" s="273"/>
      <c r="D132" s="273"/>
      <c r="E132" s="276"/>
      <c r="F132" s="276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4"/>
    </row>
    <row r="133" spans="1:21" s="66" customFormat="1" ht="21" customHeight="1">
      <c r="A133" s="292" t="s">
        <v>121</v>
      </c>
      <c r="B133" s="292"/>
      <c r="C133" s="277">
        <f>入力シート２!I84</f>
        <v>0</v>
      </c>
      <c r="D133" s="277">
        <f>入力シート２!J84</f>
        <v>0</v>
      </c>
      <c r="E133" s="277" t="str">
        <f>入力シート２!K84</f>
        <v>年</v>
      </c>
      <c r="F133" s="277">
        <f>入力シート２!L84</f>
        <v>0</v>
      </c>
      <c r="G133" s="277" t="str">
        <f>入力シート２!M84</f>
        <v>月</v>
      </c>
      <c r="H133" s="277">
        <f>入力シート２!N84</f>
        <v>0</v>
      </c>
      <c r="I133" s="277" t="str">
        <f>入力シート２!O84</f>
        <v>日</v>
      </c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9"/>
    </row>
    <row r="134" spans="1:21" ht="9" customHeight="1">
      <c r="A134" s="273"/>
      <c r="B134" s="273"/>
      <c r="C134" s="273"/>
      <c r="D134" s="273"/>
      <c r="E134" s="280"/>
      <c r="F134" s="280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</row>
    <row r="135" spans="1:21" ht="27.75" customHeight="1">
      <c r="A135" s="296" t="s">
        <v>35</v>
      </c>
      <c r="B135" s="296"/>
      <c r="C135" s="296"/>
      <c r="D135" s="296"/>
      <c r="E135" s="296"/>
      <c r="F135" s="296"/>
      <c r="G135" s="296"/>
      <c r="H135" s="296"/>
      <c r="I135" s="296"/>
      <c r="J135" s="296"/>
      <c r="K135" s="295" t="s">
        <v>36</v>
      </c>
      <c r="L135" s="295"/>
      <c r="M135" s="295"/>
      <c r="N135" s="295"/>
      <c r="O135" s="295" t="s">
        <v>37</v>
      </c>
      <c r="P135" s="295"/>
      <c r="Q135" s="295"/>
      <c r="R135" s="295"/>
      <c r="S135" s="295"/>
    </row>
    <row r="136" spans="1:21" ht="27.75" customHeight="1">
      <c r="A136" s="297"/>
      <c r="B136" s="298"/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</row>
    <row r="137" spans="1:21" ht="27.75" customHeight="1">
      <c r="A137" s="298"/>
      <c r="B137" s="298"/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</row>
    <row r="138" spans="1:21" ht="27.75" customHeight="1">
      <c r="A138" s="298"/>
      <c r="B138" s="298"/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</row>
    <row r="139" spans="1:21" ht="27.75" customHeight="1">
      <c r="A139" s="298"/>
      <c r="B139" s="298"/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</row>
    <row r="140" spans="1:21" ht="27.75" customHeight="1">
      <c r="A140" s="298"/>
      <c r="B140" s="298"/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</row>
    <row r="141" spans="1:21" ht="27.75" customHeight="1">
      <c r="A141" s="298"/>
      <c r="B141" s="298"/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</row>
    <row r="142" spans="1:21" ht="27.75" customHeight="1">
      <c r="A142" s="298"/>
      <c r="B142" s="298"/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</row>
    <row r="143" spans="1:21" ht="27.75" customHeight="1">
      <c r="A143" s="298"/>
      <c r="B143" s="298"/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</row>
    <row r="144" spans="1:21" ht="27.75" customHeight="1">
      <c r="A144" s="298"/>
      <c r="B144" s="298"/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</row>
    <row r="145" spans="1:19" ht="27.75" customHeight="1">
      <c r="A145" s="298"/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</row>
    <row r="146" spans="1:19" ht="27.75" customHeight="1">
      <c r="A146" s="298"/>
      <c r="B146" s="298"/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</row>
    <row r="147" spans="1:19" ht="27.75" customHeight="1">
      <c r="A147" s="298"/>
      <c r="B147" s="298"/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</row>
    <row r="148" spans="1:19" ht="27.75" customHeight="1">
      <c r="A148" s="298"/>
      <c r="B148" s="298"/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</row>
    <row r="149" spans="1:19" ht="27.75" customHeight="1">
      <c r="A149" s="298"/>
      <c r="B149" s="298"/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</row>
    <row r="150" spans="1:19" ht="27.75" customHeight="1">
      <c r="A150" s="298"/>
      <c r="B150" s="298"/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</row>
    <row r="151" spans="1:19" ht="27.75" customHeight="1">
      <c r="A151" s="298"/>
      <c r="B151" s="298"/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</row>
    <row r="152" spans="1:19" ht="27.75" customHeight="1">
      <c r="A152" s="298"/>
      <c r="B152" s="298"/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</row>
    <row r="153" spans="1:19" ht="27.75" customHeight="1">
      <c r="A153" s="298"/>
      <c r="B153" s="298"/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</row>
    <row r="154" spans="1:19" ht="27.75" customHeight="1">
      <c r="A154" s="298"/>
      <c r="B154" s="298"/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</row>
    <row r="155" spans="1:19" ht="27.75" customHeight="1">
      <c r="A155" s="298"/>
      <c r="B155" s="298"/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</row>
    <row r="156" spans="1:19" ht="27.75" customHeight="1">
      <c r="A156" s="298"/>
      <c r="B156" s="298"/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</row>
    <row r="157" spans="1:19" ht="27.75" customHeight="1">
      <c r="A157" s="298"/>
      <c r="B157" s="298"/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</row>
    <row r="158" spans="1:19" ht="27.75" customHeight="1">
      <c r="A158" s="298"/>
      <c r="B158" s="298"/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</row>
    <row r="159" spans="1:19" ht="27.75" customHeight="1">
      <c r="A159" s="298"/>
      <c r="B159" s="298"/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</row>
    <row r="160" spans="1:19" ht="27.75" customHeight="1">
      <c r="A160" s="298"/>
      <c r="B160" s="298"/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</row>
    <row r="161" spans="1:21" ht="27.75" customHeight="1">
      <c r="A161" s="294" t="s">
        <v>30</v>
      </c>
      <c r="B161" s="294"/>
      <c r="C161" s="294"/>
      <c r="D161" s="294"/>
      <c r="E161" s="294"/>
      <c r="F161" s="294"/>
      <c r="G161" s="294"/>
      <c r="H161" s="294"/>
      <c r="I161" s="294"/>
      <c r="J161" s="294"/>
      <c r="K161" s="295"/>
      <c r="L161" s="295"/>
      <c r="M161" s="295"/>
      <c r="N161" s="295"/>
      <c r="O161" s="295"/>
      <c r="P161" s="295"/>
      <c r="Q161" s="295"/>
      <c r="R161" s="295"/>
      <c r="S161" s="295"/>
    </row>
    <row r="162" spans="1:21" s="24" customFormat="1" ht="17.25" customHeight="1">
      <c r="A162" s="281" t="s">
        <v>32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</row>
    <row r="163" spans="1:21" s="24" customFormat="1" ht="17.25" customHeight="1">
      <c r="A163" s="281" t="s">
        <v>33</v>
      </c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</row>
    <row r="164" spans="1:21" s="24" customFormat="1" ht="17.25" customHeight="1">
      <c r="A164" s="281" t="s">
        <v>34</v>
      </c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</row>
    <row r="167" spans="1:21">
      <c r="A167" s="293" t="s">
        <v>31</v>
      </c>
      <c r="B167" s="293"/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70"/>
      <c r="U167" s="22"/>
    </row>
    <row r="168" spans="1:21">
      <c r="A168" s="270"/>
      <c r="B168" s="270"/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  <c r="O168" s="270"/>
      <c r="P168" s="270"/>
      <c r="Q168" s="270"/>
      <c r="R168" s="270"/>
      <c r="S168" s="270"/>
      <c r="T168" s="270"/>
      <c r="U168" s="22"/>
    </row>
    <row r="169" spans="1:21" ht="25.5" customHeight="1">
      <c r="A169" s="270"/>
      <c r="B169" s="270"/>
      <c r="C169" s="270"/>
      <c r="D169" s="270"/>
      <c r="E169" s="270"/>
      <c r="F169" s="270"/>
      <c r="G169" s="270"/>
      <c r="H169" s="270"/>
      <c r="I169" s="270"/>
      <c r="J169" s="270"/>
      <c r="K169" s="270"/>
      <c r="M169" s="299" t="s">
        <v>1</v>
      </c>
      <c r="N169" s="299"/>
      <c r="O169" s="300" t="str">
        <f>入力シート１!$E$5</f>
        <v>訪問看護ステーション△△</v>
      </c>
      <c r="P169" s="300"/>
      <c r="Q169" s="300"/>
      <c r="R169" s="300"/>
      <c r="S169" s="300"/>
      <c r="T169" s="300"/>
      <c r="U169" s="22"/>
    </row>
    <row r="170" spans="1:21" s="24" customFormat="1" ht="21.75" customHeight="1">
      <c r="A170" s="292" t="s">
        <v>110</v>
      </c>
      <c r="B170" s="292"/>
      <c r="C170" s="299">
        <f>入力シート１!E21</f>
        <v>0</v>
      </c>
      <c r="D170" s="299"/>
      <c r="E170" s="299"/>
      <c r="F170" s="299"/>
      <c r="G170" s="299"/>
      <c r="H170" s="299"/>
      <c r="I170" s="299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2"/>
    </row>
    <row r="171" spans="1:21" s="24" customFormat="1" ht="7.5" customHeight="1">
      <c r="A171" s="271"/>
      <c r="B171" s="271"/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  <c r="O171" s="270"/>
      <c r="P171" s="270"/>
      <c r="Q171" s="270"/>
      <c r="R171" s="270"/>
      <c r="S171" s="270"/>
      <c r="T171" s="270"/>
      <c r="U171" s="22"/>
    </row>
    <row r="172" spans="1:21" s="24" customFormat="1" ht="21" customHeight="1">
      <c r="A172" s="291" t="s">
        <v>120</v>
      </c>
      <c r="B172" s="291"/>
      <c r="C172" s="291"/>
      <c r="D172" s="272" t="str">
        <f>入力シート２!C114</f>
        <v>令和　年</v>
      </c>
      <c r="E172" s="272">
        <f>入力シート２!D114</f>
        <v>0</v>
      </c>
      <c r="F172" s="272" t="str">
        <f>入力シート２!E114</f>
        <v>月</v>
      </c>
      <c r="G172" s="272">
        <f>入力シート２!F114</f>
        <v>0</v>
      </c>
      <c r="H172" s="272" t="str">
        <f>入力シート２!G114</f>
        <v>日</v>
      </c>
      <c r="I172" s="272" t="s">
        <v>112</v>
      </c>
      <c r="J172" s="272" t="str">
        <f>入力シート２!I114</f>
        <v>令和　年</v>
      </c>
      <c r="K172" s="272">
        <f>入力シート２!J114</f>
        <v>0</v>
      </c>
      <c r="L172" s="272" t="str">
        <f>入力シート２!K114</f>
        <v>月</v>
      </c>
      <c r="M172" s="272">
        <f>入力シート２!L114</f>
        <v>0</v>
      </c>
      <c r="N172" s="272" t="str">
        <f>入力シート２!M114</f>
        <v>日</v>
      </c>
      <c r="O172" s="273"/>
      <c r="P172" s="273"/>
      <c r="Q172" s="273"/>
      <c r="R172" s="273"/>
      <c r="S172" s="273"/>
      <c r="T172" s="274"/>
    </row>
    <row r="173" spans="1:21" s="24" customFormat="1" ht="5.25" customHeight="1">
      <c r="A173" s="275"/>
      <c r="B173" s="273"/>
      <c r="C173" s="273"/>
      <c r="D173" s="273"/>
      <c r="E173" s="276"/>
      <c r="F173" s="276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4"/>
    </row>
    <row r="174" spans="1:21" s="66" customFormat="1" ht="21" customHeight="1">
      <c r="A174" s="292" t="s">
        <v>121</v>
      </c>
      <c r="B174" s="292"/>
      <c r="C174" s="277">
        <f>入力シート２!I111</f>
        <v>0</v>
      </c>
      <c r="D174" s="277">
        <f>入力シート２!J111</f>
        <v>0</v>
      </c>
      <c r="E174" s="277" t="str">
        <f>入力シート２!K111</f>
        <v>年</v>
      </c>
      <c r="F174" s="277">
        <f>入力シート２!L111</f>
        <v>0</v>
      </c>
      <c r="G174" s="277" t="str">
        <f>入力シート２!M111</f>
        <v>月</v>
      </c>
      <c r="H174" s="277">
        <f>入力シート２!N111</f>
        <v>0</v>
      </c>
      <c r="I174" s="277" t="str">
        <f>入力シート２!O111</f>
        <v>日</v>
      </c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9"/>
    </row>
    <row r="175" spans="1:21" ht="9" customHeight="1">
      <c r="A175" s="273"/>
      <c r="B175" s="273"/>
      <c r="C175" s="273"/>
      <c r="D175" s="273"/>
      <c r="E175" s="280"/>
      <c r="F175" s="280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</row>
    <row r="176" spans="1:21" ht="27.75" customHeight="1">
      <c r="A176" s="296" t="s">
        <v>35</v>
      </c>
      <c r="B176" s="296"/>
      <c r="C176" s="296"/>
      <c r="D176" s="296"/>
      <c r="E176" s="296"/>
      <c r="F176" s="296"/>
      <c r="G176" s="296"/>
      <c r="H176" s="296"/>
      <c r="I176" s="296"/>
      <c r="J176" s="296"/>
      <c r="K176" s="295" t="s">
        <v>36</v>
      </c>
      <c r="L176" s="295"/>
      <c r="M176" s="295"/>
      <c r="N176" s="295"/>
      <c r="O176" s="295" t="s">
        <v>37</v>
      </c>
      <c r="P176" s="295"/>
      <c r="Q176" s="295"/>
      <c r="R176" s="295"/>
      <c r="S176" s="295"/>
    </row>
    <row r="177" spans="1:19" ht="27.75" customHeight="1">
      <c r="A177" s="297" t="s">
        <v>111</v>
      </c>
      <c r="B177" s="298"/>
      <c r="C177" s="298"/>
      <c r="D177" s="29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  <c r="Q177" s="298"/>
      <c r="R177" s="298"/>
      <c r="S177" s="298"/>
    </row>
    <row r="178" spans="1:19" ht="27.75" customHeight="1">
      <c r="A178" s="298"/>
      <c r="B178" s="298"/>
      <c r="C178" s="298"/>
      <c r="D178" s="298"/>
      <c r="E178" s="298"/>
      <c r="F178" s="298"/>
      <c r="G178" s="298"/>
      <c r="H178" s="298"/>
      <c r="I178" s="298"/>
      <c r="J178" s="298"/>
      <c r="K178" s="298"/>
      <c r="L178" s="298"/>
      <c r="M178" s="298"/>
      <c r="N178" s="298"/>
      <c r="O178" s="298"/>
      <c r="P178" s="298"/>
      <c r="Q178" s="298"/>
      <c r="R178" s="298"/>
      <c r="S178" s="298"/>
    </row>
    <row r="179" spans="1:19" ht="27.75" customHeight="1">
      <c r="A179" s="298"/>
      <c r="B179" s="298"/>
      <c r="C179" s="298"/>
      <c r="D179" s="298"/>
      <c r="E179" s="298"/>
      <c r="F179" s="298"/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  <c r="Q179" s="298"/>
      <c r="R179" s="298"/>
      <c r="S179" s="298"/>
    </row>
    <row r="180" spans="1:19" ht="27.75" customHeight="1">
      <c r="A180" s="298"/>
      <c r="B180" s="298"/>
      <c r="C180" s="298"/>
      <c r="D180" s="298"/>
      <c r="E180" s="298"/>
      <c r="F180" s="298"/>
      <c r="G180" s="298"/>
      <c r="H180" s="298"/>
      <c r="I180" s="298"/>
      <c r="J180" s="298"/>
      <c r="K180" s="298"/>
      <c r="L180" s="298"/>
      <c r="M180" s="298"/>
      <c r="N180" s="298"/>
      <c r="O180" s="298"/>
      <c r="P180" s="298"/>
      <c r="Q180" s="298"/>
      <c r="R180" s="298"/>
      <c r="S180" s="298"/>
    </row>
    <row r="181" spans="1:19" ht="27.75" customHeight="1">
      <c r="A181" s="298"/>
      <c r="B181" s="298"/>
      <c r="C181" s="298"/>
      <c r="D181" s="298"/>
      <c r="E181" s="298"/>
      <c r="F181" s="298"/>
      <c r="G181" s="298"/>
      <c r="H181" s="298"/>
      <c r="I181" s="298"/>
      <c r="J181" s="298"/>
      <c r="K181" s="298"/>
      <c r="L181" s="298"/>
      <c r="M181" s="298"/>
      <c r="N181" s="298"/>
      <c r="O181" s="298"/>
      <c r="P181" s="298"/>
      <c r="Q181" s="298"/>
      <c r="R181" s="298"/>
      <c r="S181" s="298"/>
    </row>
    <row r="182" spans="1:19" ht="27.75" customHeight="1">
      <c r="A182" s="298"/>
      <c r="B182" s="298"/>
      <c r="C182" s="298"/>
      <c r="D182" s="298"/>
      <c r="E182" s="298"/>
      <c r="F182" s="298"/>
      <c r="G182" s="298"/>
      <c r="H182" s="298"/>
      <c r="I182" s="298"/>
      <c r="J182" s="298"/>
      <c r="K182" s="298"/>
      <c r="L182" s="298"/>
      <c r="M182" s="298"/>
      <c r="N182" s="298"/>
      <c r="O182" s="298"/>
      <c r="P182" s="298"/>
      <c r="Q182" s="298"/>
      <c r="R182" s="298"/>
      <c r="S182" s="298"/>
    </row>
    <row r="183" spans="1:19" ht="27.75" customHeight="1">
      <c r="A183" s="298"/>
      <c r="B183" s="298"/>
      <c r="C183" s="298"/>
      <c r="D183" s="298"/>
      <c r="E183" s="298"/>
      <c r="F183" s="298"/>
      <c r="G183" s="298"/>
      <c r="H183" s="298"/>
      <c r="I183" s="298"/>
      <c r="J183" s="298"/>
      <c r="K183" s="298"/>
      <c r="L183" s="298"/>
      <c r="M183" s="298"/>
      <c r="N183" s="298"/>
      <c r="O183" s="298"/>
      <c r="P183" s="298"/>
      <c r="Q183" s="298"/>
      <c r="R183" s="298"/>
      <c r="S183" s="298"/>
    </row>
    <row r="184" spans="1:19" ht="27.75" customHeight="1">
      <c r="A184" s="298"/>
      <c r="B184" s="298"/>
      <c r="C184" s="298"/>
      <c r="D184" s="298"/>
      <c r="E184" s="298"/>
      <c r="F184" s="298"/>
      <c r="G184" s="298"/>
      <c r="H184" s="298"/>
      <c r="I184" s="298"/>
      <c r="J184" s="298"/>
      <c r="K184" s="298"/>
      <c r="L184" s="298"/>
      <c r="M184" s="298"/>
      <c r="N184" s="298"/>
      <c r="O184" s="298"/>
      <c r="P184" s="298"/>
      <c r="Q184" s="298"/>
      <c r="R184" s="298"/>
      <c r="S184" s="298"/>
    </row>
    <row r="185" spans="1:19" ht="27.75" customHeight="1">
      <c r="A185" s="298"/>
      <c r="B185" s="298"/>
      <c r="C185" s="298"/>
      <c r="D185" s="298"/>
      <c r="E185" s="298"/>
      <c r="F185" s="298"/>
      <c r="G185" s="298"/>
      <c r="H185" s="298"/>
      <c r="I185" s="298"/>
      <c r="J185" s="298"/>
      <c r="K185" s="298"/>
      <c r="L185" s="298"/>
      <c r="M185" s="298"/>
      <c r="N185" s="298"/>
      <c r="O185" s="298"/>
      <c r="P185" s="298"/>
      <c r="Q185" s="298"/>
      <c r="R185" s="298"/>
      <c r="S185" s="298"/>
    </row>
    <row r="186" spans="1:19" ht="27.75" customHeight="1">
      <c r="A186" s="298"/>
      <c r="B186" s="298"/>
      <c r="C186" s="298"/>
      <c r="D186" s="298"/>
      <c r="E186" s="298"/>
      <c r="F186" s="298"/>
      <c r="G186" s="298"/>
      <c r="H186" s="298"/>
      <c r="I186" s="298"/>
      <c r="J186" s="298"/>
      <c r="K186" s="298"/>
      <c r="L186" s="298"/>
      <c r="M186" s="298"/>
      <c r="N186" s="298"/>
      <c r="O186" s="298"/>
      <c r="P186" s="298"/>
      <c r="Q186" s="298"/>
      <c r="R186" s="298"/>
      <c r="S186" s="298"/>
    </row>
    <row r="187" spans="1:19" ht="27.75" customHeight="1">
      <c r="A187" s="298"/>
      <c r="B187" s="298"/>
      <c r="C187" s="298"/>
      <c r="D187" s="298"/>
      <c r="E187" s="298"/>
      <c r="F187" s="298"/>
      <c r="G187" s="298"/>
      <c r="H187" s="298"/>
      <c r="I187" s="298"/>
      <c r="J187" s="298"/>
      <c r="K187" s="298"/>
      <c r="L187" s="298"/>
      <c r="M187" s="298"/>
      <c r="N187" s="298"/>
      <c r="O187" s="298"/>
      <c r="P187" s="298"/>
      <c r="Q187" s="298"/>
      <c r="R187" s="298"/>
      <c r="S187" s="298"/>
    </row>
    <row r="188" spans="1:19" ht="27.75" customHeight="1">
      <c r="A188" s="298"/>
      <c r="B188" s="298"/>
      <c r="C188" s="298"/>
      <c r="D188" s="298"/>
      <c r="E188" s="298"/>
      <c r="F188" s="298"/>
      <c r="G188" s="298"/>
      <c r="H188" s="298"/>
      <c r="I188" s="298"/>
      <c r="J188" s="298"/>
      <c r="K188" s="298"/>
      <c r="L188" s="298"/>
      <c r="M188" s="298"/>
      <c r="N188" s="298"/>
      <c r="O188" s="298"/>
      <c r="P188" s="298"/>
      <c r="Q188" s="298"/>
      <c r="R188" s="298"/>
      <c r="S188" s="298"/>
    </row>
    <row r="189" spans="1:19" ht="27.75" customHeight="1">
      <c r="A189" s="298"/>
      <c r="B189" s="298"/>
      <c r="C189" s="298"/>
      <c r="D189" s="298"/>
      <c r="E189" s="298"/>
      <c r="F189" s="298"/>
      <c r="G189" s="298"/>
      <c r="H189" s="298"/>
      <c r="I189" s="298"/>
      <c r="J189" s="298"/>
      <c r="K189" s="298"/>
      <c r="L189" s="298"/>
      <c r="M189" s="298"/>
      <c r="N189" s="298"/>
      <c r="O189" s="298"/>
      <c r="P189" s="298"/>
      <c r="Q189" s="298"/>
      <c r="R189" s="298"/>
      <c r="S189" s="298"/>
    </row>
    <row r="190" spans="1:19" ht="27.75" customHeight="1">
      <c r="A190" s="298"/>
      <c r="B190" s="298"/>
      <c r="C190" s="298"/>
      <c r="D190" s="298"/>
      <c r="E190" s="298"/>
      <c r="F190" s="298"/>
      <c r="G190" s="298"/>
      <c r="H190" s="298"/>
      <c r="I190" s="298"/>
      <c r="J190" s="298"/>
      <c r="K190" s="298"/>
      <c r="L190" s="298"/>
      <c r="M190" s="298"/>
      <c r="N190" s="298"/>
      <c r="O190" s="298"/>
      <c r="P190" s="298"/>
      <c r="Q190" s="298"/>
      <c r="R190" s="298"/>
      <c r="S190" s="298"/>
    </row>
    <row r="191" spans="1:19" ht="27.75" customHeight="1">
      <c r="A191" s="298"/>
      <c r="B191" s="298"/>
      <c r="C191" s="298"/>
      <c r="D191" s="298"/>
      <c r="E191" s="298"/>
      <c r="F191" s="298"/>
      <c r="G191" s="298"/>
      <c r="H191" s="298"/>
      <c r="I191" s="298"/>
      <c r="J191" s="298"/>
      <c r="K191" s="298"/>
      <c r="L191" s="298"/>
      <c r="M191" s="298"/>
      <c r="N191" s="298"/>
      <c r="O191" s="298"/>
      <c r="P191" s="298"/>
      <c r="Q191" s="298"/>
      <c r="R191" s="298"/>
      <c r="S191" s="298"/>
    </row>
    <row r="192" spans="1:19" ht="27.75" customHeight="1">
      <c r="A192" s="298"/>
      <c r="B192" s="298"/>
      <c r="C192" s="298"/>
      <c r="D192" s="298"/>
      <c r="E192" s="298"/>
      <c r="F192" s="298"/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  <c r="Q192" s="298"/>
      <c r="R192" s="298"/>
      <c r="S192" s="298"/>
    </row>
    <row r="193" spans="1:20" ht="27.75" customHeight="1">
      <c r="A193" s="298"/>
      <c r="B193" s="298"/>
      <c r="C193" s="298"/>
      <c r="D193" s="298"/>
      <c r="E193" s="298"/>
      <c r="F193" s="29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  <c r="Q193" s="298"/>
      <c r="R193" s="298"/>
      <c r="S193" s="298"/>
    </row>
    <row r="194" spans="1:20" ht="27.75" customHeight="1">
      <c r="A194" s="298"/>
      <c r="B194" s="298"/>
      <c r="C194" s="298"/>
      <c r="D194" s="298"/>
      <c r="E194" s="298"/>
      <c r="F194" s="298"/>
      <c r="G194" s="298"/>
      <c r="H194" s="298"/>
      <c r="I194" s="298"/>
      <c r="J194" s="298"/>
      <c r="K194" s="298"/>
      <c r="L194" s="298"/>
      <c r="M194" s="298"/>
      <c r="N194" s="298"/>
      <c r="O194" s="298"/>
      <c r="P194" s="298"/>
      <c r="Q194" s="298"/>
      <c r="R194" s="298"/>
      <c r="S194" s="298"/>
    </row>
    <row r="195" spans="1:20" ht="27.75" customHeight="1">
      <c r="A195" s="298"/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  <c r="Q195" s="298"/>
      <c r="R195" s="298"/>
      <c r="S195" s="298"/>
    </row>
    <row r="196" spans="1:20" ht="27.75" customHeight="1">
      <c r="A196" s="298"/>
      <c r="B196" s="298"/>
      <c r="C196" s="298"/>
      <c r="D196" s="29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  <c r="Q196" s="298"/>
      <c r="R196" s="298"/>
      <c r="S196" s="298"/>
    </row>
    <row r="197" spans="1:20" ht="27.75" customHeight="1">
      <c r="A197" s="298"/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  <c r="Q197" s="298"/>
      <c r="R197" s="298"/>
      <c r="S197" s="298"/>
    </row>
    <row r="198" spans="1:20" ht="27.75" customHeight="1">
      <c r="A198" s="298"/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  <c r="Q198" s="298"/>
      <c r="R198" s="298"/>
      <c r="S198" s="298"/>
    </row>
    <row r="199" spans="1:20" ht="27.75" customHeight="1">
      <c r="A199" s="298"/>
      <c r="B199" s="298"/>
      <c r="C199" s="298"/>
      <c r="D199" s="29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  <c r="Q199" s="298"/>
      <c r="R199" s="298"/>
      <c r="S199" s="298"/>
    </row>
    <row r="200" spans="1:20" ht="27.75" customHeight="1">
      <c r="A200" s="298"/>
      <c r="B200" s="298"/>
      <c r="C200" s="298"/>
      <c r="D200" s="298"/>
      <c r="E200" s="298"/>
      <c r="F200" s="298"/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  <c r="Q200" s="298"/>
      <c r="R200" s="298"/>
      <c r="S200" s="298"/>
    </row>
    <row r="201" spans="1:20" ht="27.75" customHeight="1">
      <c r="A201" s="298"/>
      <c r="B201" s="298"/>
      <c r="C201" s="298"/>
      <c r="D201" s="29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  <c r="Q201" s="298"/>
      <c r="R201" s="298"/>
      <c r="S201" s="298"/>
    </row>
    <row r="202" spans="1:20" ht="27.75" customHeight="1">
      <c r="A202" s="294" t="s">
        <v>30</v>
      </c>
      <c r="B202" s="294"/>
      <c r="C202" s="294"/>
      <c r="D202" s="294"/>
      <c r="E202" s="294"/>
      <c r="F202" s="294"/>
      <c r="G202" s="294"/>
      <c r="H202" s="294"/>
      <c r="I202" s="294"/>
      <c r="J202" s="294"/>
      <c r="K202" s="295"/>
      <c r="L202" s="295"/>
      <c r="M202" s="295"/>
      <c r="N202" s="295"/>
      <c r="O202" s="295"/>
      <c r="P202" s="295"/>
      <c r="Q202" s="295"/>
      <c r="R202" s="295"/>
      <c r="S202" s="295"/>
    </row>
    <row r="203" spans="1:20" s="24" customFormat="1" ht="17.25" customHeight="1">
      <c r="A203" s="281" t="s">
        <v>32</v>
      </c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</row>
    <row r="204" spans="1:20" s="24" customFormat="1" ht="17.25" customHeight="1">
      <c r="A204" s="281" t="s">
        <v>33</v>
      </c>
      <c r="B204" s="274"/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</row>
    <row r="205" spans="1:20" s="24" customFormat="1" ht="17.25" customHeight="1">
      <c r="A205" s="281" t="s">
        <v>34</v>
      </c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</row>
  </sheetData>
  <sheetProtection password="C790" sheet="1" scenarios="1" formatCells="0"/>
  <mergeCells count="80">
    <mergeCell ref="A202:J202"/>
    <mergeCell ref="K202:N202"/>
    <mergeCell ref="O202:S202"/>
    <mergeCell ref="K176:N176"/>
    <mergeCell ref="O176:S176"/>
    <mergeCell ref="A177:J201"/>
    <mergeCell ref="K177:N201"/>
    <mergeCell ref="O177:S201"/>
    <mergeCell ref="A170:B170"/>
    <mergeCell ref="C170:I170"/>
    <mergeCell ref="A172:C172"/>
    <mergeCell ref="A174:B174"/>
    <mergeCell ref="A176:J176"/>
    <mergeCell ref="A161:J161"/>
    <mergeCell ref="K161:N161"/>
    <mergeCell ref="O161:S161"/>
    <mergeCell ref="A167:S167"/>
    <mergeCell ref="M169:N169"/>
    <mergeCell ref="O169:T169"/>
    <mergeCell ref="K135:N135"/>
    <mergeCell ref="O135:S135"/>
    <mergeCell ref="A136:J160"/>
    <mergeCell ref="K136:N160"/>
    <mergeCell ref="O136:S160"/>
    <mergeCell ref="A129:B129"/>
    <mergeCell ref="C129:I129"/>
    <mergeCell ref="A131:C131"/>
    <mergeCell ref="A133:B133"/>
    <mergeCell ref="A135:J135"/>
    <mergeCell ref="A120:J120"/>
    <mergeCell ref="K120:N120"/>
    <mergeCell ref="O120:S120"/>
    <mergeCell ref="A126:S126"/>
    <mergeCell ref="M128:N128"/>
    <mergeCell ref="O128:T128"/>
    <mergeCell ref="A44:S44"/>
    <mergeCell ref="M46:N46"/>
    <mergeCell ref="O46:T46"/>
    <mergeCell ref="A47:B47"/>
    <mergeCell ref="C47:I47"/>
    <mergeCell ref="A49:C49"/>
    <mergeCell ref="A51:B51"/>
    <mergeCell ref="A53:J53"/>
    <mergeCell ref="K53:N53"/>
    <mergeCell ref="O53:S53"/>
    <mergeCell ref="A54:J78"/>
    <mergeCell ref="K54:N78"/>
    <mergeCell ref="O54:S78"/>
    <mergeCell ref="A90:C90"/>
    <mergeCell ref="A92:B92"/>
    <mergeCell ref="A85:S85"/>
    <mergeCell ref="M87:N87"/>
    <mergeCell ref="O87:T87"/>
    <mergeCell ref="A88:B88"/>
    <mergeCell ref="C88:I88"/>
    <mergeCell ref="A79:J79"/>
    <mergeCell ref="K79:N79"/>
    <mergeCell ref="O79:S79"/>
    <mergeCell ref="A94:J94"/>
    <mergeCell ref="K94:N94"/>
    <mergeCell ref="O94:S94"/>
    <mergeCell ref="A95:J119"/>
    <mergeCell ref="K95:N119"/>
    <mergeCell ref="O95:S119"/>
    <mergeCell ref="A8:C8"/>
    <mergeCell ref="A10:B10"/>
    <mergeCell ref="A3:S3"/>
    <mergeCell ref="A38:J38"/>
    <mergeCell ref="K38:N38"/>
    <mergeCell ref="O38:S38"/>
    <mergeCell ref="O12:S12"/>
    <mergeCell ref="K12:N12"/>
    <mergeCell ref="A12:J12"/>
    <mergeCell ref="A13:J37"/>
    <mergeCell ref="K13:N37"/>
    <mergeCell ref="O13:S37"/>
    <mergeCell ref="M5:N5"/>
    <mergeCell ref="O5:T5"/>
    <mergeCell ref="A6:B6"/>
    <mergeCell ref="C6:I6"/>
  </mergeCells>
  <phoneticPr fontId="1"/>
  <printOptions horizontalCentered="1"/>
  <pageMargins left="0.78740157480314965" right="0.78740157480314965" top="0.98425196850393704" bottom="0.70866141732283472" header="0.51181102362204722" footer="0.43307086614173229"/>
  <pageSetup paperSize="9" scale="83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"/>
  <sheetViews>
    <sheetView view="pageBreakPreview" zoomScale="85" zoomScaleNormal="85" workbookViewId="0"/>
  </sheetViews>
  <sheetFormatPr defaultColWidth="7.6328125" defaultRowHeight="15" customHeight="1"/>
  <cols>
    <col min="1" max="10" width="7.6328125" style="1"/>
    <col min="11" max="11" width="7.7265625" style="1" customWidth="1"/>
    <col min="12" max="16384" width="7.6328125" style="1"/>
  </cols>
  <sheetData>
    <row r="1" spans="1:27" ht="15" customHeight="1">
      <c r="A1" s="1" t="s">
        <v>28</v>
      </c>
    </row>
    <row r="3" spans="1:27" ht="23.25" customHeight="1">
      <c r="C3" s="301" t="s">
        <v>165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2"/>
      <c r="U3" s="2"/>
      <c r="V3" s="2"/>
      <c r="W3" s="2"/>
      <c r="X3" s="2"/>
      <c r="Y3" s="2"/>
      <c r="Z3" s="2"/>
      <c r="AA3" s="2"/>
    </row>
    <row r="5" spans="1:27" ht="19.5" customHeight="1">
      <c r="A5" s="3"/>
      <c r="P5" s="316" t="s">
        <v>25</v>
      </c>
      <c r="Q5" s="316"/>
      <c r="R5" s="316" t="str">
        <f>入力シート１!E3</f>
        <v>株式会社○○、医療法人○○</v>
      </c>
      <c r="S5" s="316"/>
      <c r="T5" s="316"/>
      <c r="U5" s="316"/>
      <c r="V5" s="4"/>
      <c r="W5" s="4"/>
    </row>
    <row r="6" spans="1:27" ht="6" customHeight="1">
      <c r="A6" s="3"/>
      <c r="P6" s="109"/>
      <c r="Q6" s="109"/>
      <c r="R6" s="109"/>
      <c r="S6" s="109"/>
      <c r="T6" s="109"/>
      <c r="U6" s="109"/>
      <c r="V6" s="4"/>
      <c r="W6" s="4"/>
    </row>
    <row r="7" spans="1:27" ht="15" customHeight="1">
      <c r="A7" s="5"/>
      <c r="B7" s="6"/>
      <c r="C7" s="5"/>
      <c r="D7" s="6"/>
      <c r="E7" s="5"/>
      <c r="F7" s="6"/>
      <c r="G7" s="5"/>
      <c r="H7" s="6"/>
      <c r="I7" s="5"/>
      <c r="J7" s="6"/>
      <c r="K7" s="302" t="s">
        <v>0</v>
      </c>
      <c r="L7" s="303"/>
      <c r="M7" s="304"/>
      <c r="N7" s="5"/>
      <c r="O7" s="6"/>
      <c r="P7" s="5"/>
      <c r="Q7" s="6"/>
      <c r="R7" s="5"/>
      <c r="S7" s="6"/>
      <c r="T7" s="5"/>
      <c r="U7" s="6"/>
      <c r="V7" s="7"/>
      <c r="W7" s="4"/>
    </row>
    <row r="8" spans="1:27" ht="15" customHeight="1">
      <c r="A8" s="308" t="s">
        <v>1</v>
      </c>
      <c r="B8" s="309"/>
      <c r="C8" s="310" t="s">
        <v>2</v>
      </c>
      <c r="D8" s="311"/>
      <c r="E8" s="310" t="s">
        <v>3</v>
      </c>
      <c r="F8" s="312"/>
      <c r="G8" s="310" t="s">
        <v>4</v>
      </c>
      <c r="H8" s="311"/>
      <c r="I8" s="310" t="s">
        <v>5</v>
      </c>
      <c r="J8" s="312"/>
      <c r="K8" s="305"/>
      <c r="L8" s="306"/>
      <c r="M8" s="307"/>
      <c r="N8" s="310" t="s">
        <v>6</v>
      </c>
      <c r="O8" s="311"/>
      <c r="P8" s="310" t="s">
        <v>7</v>
      </c>
      <c r="Q8" s="311"/>
      <c r="R8" s="310" t="s">
        <v>8</v>
      </c>
      <c r="S8" s="311"/>
      <c r="T8" s="310" t="s">
        <v>9</v>
      </c>
      <c r="U8" s="311"/>
    </row>
    <row r="9" spans="1:27" ht="15" customHeight="1">
      <c r="A9" s="308"/>
      <c r="B9" s="309"/>
      <c r="C9" s="310"/>
      <c r="D9" s="311"/>
      <c r="E9" s="313"/>
      <c r="F9" s="312"/>
      <c r="G9" s="310"/>
      <c r="H9" s="311"/>
      <c r="I9" s="313"/>
      <c r="J9" s="312"/>
      <c r="K9" s="325" t="s">
        <v>26</v>
      </c>
      <c r="L9" s="8"/>
      <c r="M9" s="9"/>
      <c r="N9" s="310"/>
      <c r="O9" s="311"/>
      <c r="P9" s="310"/>
      <c r="Q9" s="311"/>
      <c r="R9" s="310"/>
      <c r="S9" s="311"/>
      <c r="T9" s="310"/>
      <c r="U9" s="311"/>
    </row>
    <row r="10" spans="1:27" ht="15" customHeight="1">
      <c r="A10" s="308"/>
      <c r="B10" s="309"/>
      <c r="C10" s="310"/>
      <c r="D10" s="311"/>
      <c r="E10" s="313"/>
      <c r="F10" s="312"/>
      <c r="G10" s="310"/>
      <c r="H10" s="311"/>
      <c r="I10" s="313"/>
      <c r="J10" s="312"/>
      <c r="K10" s="326"/>
      <c r="L10" s="314" t="s">
        <v>10</v>
      </c>
      <c r="M10" s="315"/>
      <c r="N10" s="310"/>
      <c r="O10" s="311"/>
      <c r="P10" s="310"/>
      <c r="Q10" s="311"/>
      <c r="R10" s="310"/>
      <c r="S10" s="311"/>
      <c r="T10" s="310"/>
      <c r="U10" s="311"/>
    </row>
    <row r="11" spans="1:27" ht="15" customHeight="1">
      <c r="A11" s="7"/>
      <c r="B11" s="10"/>
      <c r="C11" s="7"/>
      <c r="D11" s="11" t="s">
        <v>11</v>
      </c>
      <c r="E11" s="7"/>
      <c r="F11" s="11" t="s">
        <v>12</v>
      </c>
      <c r="G11" s="7"/>
      <c r="H11" s="11" t="s">
        <v>13</v>
      </c>
      <c r="I11" s="7"/>
      <c r="J11" s="11" t="s">
        <v>14</v>
      </c>
      <c r="K11" s="326"/>
      <c r="L11" s="314"/>
      <c r="M11" s="315"/>
      <c r="N11" s="7"/>
      <c r="O11" s="11" t="s">
        <v>15</v>
      </c>
      <c r="P11" s="7"/>
      <c r="Q11" s="11" t="s">
        <v>16</v>
      </c>
      <c r="R11" s="12" t="s">
        <v>17</v>
      </c>
      <c r="S11" s="11" t="s">
        <v>18</v>
      </c>
      <c r="T11" s="7"/>
      <c r="U11" s="11"/>
    </row>
    <row r="12" spans="1:27" ht="14.25" customHeight="1">
      <c r="A12" s="13"/>
      <c r="B12" s="14"/>
      <c r="C12" s="13"/>
      <c r="D12" s="15"/>
      <c r="E12" s="13"/>
      <c r="F12" s="15"/>
      <c r="G12" s="13"/>
      <c r="H12" s="15"/>
      <c r="I12" s="13"/>
      <c r="J12" s="15"/>
      <c r="K12" s="327"/>
      <c r="L12" s="13"/>
      <c r="M12" s="15" t="s">
        <v>19</v>
      </c>
      <c r="N12" s="13"/>
      <c r="O12" s="15"/>
      <c r="P12" s="13"/>
      <c r="Q12" s="15"/>
      <c r="R12" s="13"/>
      <c r="S12" s="15"/>
      <c r="T12" s="13"/>
      <c r="U12" s="15"/>
    </row>
    <row r="13" spans="1:27" s="19" customFormat="1" ht="15" customHeight="1">
      <c r="A13" s="16"/>
      <c r="B13" s="17"/>
      <c r="C13" s="16"/>
      <c r="D13" s="17" t="s">
        <v>20</v>
      </c>
      <c r="E13" s="16"/>
      <c r="F13" s="17" t="s">
        <v>20</v>
      </c>
      <c r="G13" s="16"/>
      <c r="H13" s="17" t="s">
        <v>20</v>
      </c>
      <c r="I13" s="16"/>
      <c r="J13" s="17" t="s">
        <v>20</v>
      </c>
      <c r="K13" s="18" t="s">
        <v>21</v>
      </c>
      <c r="L13" s="16"/>
      <c r="M13" s="17" t="s">
        <v>20</v>
      </c>
      <c r="N13" s="16"/>
      <c r="O13" s="17" t="s">
        <v>20</v>
      </c>
      <c r="P13" s="16"/>
      <c r="Q13" s="17" t="s">
        <v>20</v>
      </c>
      <c r="R13" s="16"/>
      <c r="S13" s="17" t="s">
        <v>20</v>
      </c>
      <c r="T13" s="16"/>
      <c r="U13" s="17"/>
    </row>
    <row r="14" spans="1:27" ht="71.25" customHeight="1">
      <c r="A14" s="317" t="str">
        <f>入力シート１!E5</f>
        <v>訪問看護ステーション△△</v>
      </c>
      <c r="B14" s="318"/>
      <c r="C14" s="319">
        <f>I14+入力シート１!E7</f>
        <v>581970</v>
      </c>
      <c r="D14" s="320"/>
      <c r="E14" s="319">
        <f>入力シート１!E9</f>
        <v>0</v>
      </c>
      <c r="F14" s="320"/>
      <c r="G14" s="321">
        <f>C14-E14</f>
        <v>581970</v>
      </c>
      <c r="H14" s="322"/>
      <c r="I14" s="323">
        <f>'【提出】別紙１－２支出予定額明細書'!E65</f>
        <v>581970</v>
      </c>
      <c r="J14" s="324"/>
      <c r="K14" s="20">
        <f>入力シート１!E11</f>
        <v>3</v>
      </c>
      <c r="L14" s="321">
        <f>K14*180000</f>
        <v>540000</v>
      </c>
      <c r="M14" s="322"/>
      <c r="N14" s="321">
        <f>MIN(I14,L14)</f>
        <v>540000</v>
      </c>
      <c r="O14" s="322"/>
      <c r="P14" s="321">
        <f>MIN(N14,G14)</f>
        <v>540000</v>
      </c>
      <c r="Q14" s="322"/>
      <c r="R14" s="319">
        <f>ROUNDDOWN(P14/2,-3)</f>
        <v>270000</v>
      </c>
      <c r="S14" s="320"/>
      <c r="T14" s="319"/>
      <c r="U14" s="320"/>
    </row>
    <row r="16" spans="1:27" ht="15" customHeight="1">
      <c r="A16" s="1" t="s">
        <v>22</v>
      </c>
    </row>
    <row r="17" spans="1:3" ht="15" customHeight="1">
      <c r="A17" s="1" t="s">
        <v>23</v>
      </c>
    </row>
    <row r="18" spans="1:3" ht="15" customHeight="1">
      <c r="A18" s="1" t="s">
        <v>27</v>
      </c>
    </row>
    <row r="19" spans="1:3" ht="15" customHeight="1">
      <c r="C19" s="1" t="s">
        <v>24</v>
      </c>
    </row>
  </sheetData>
  <sheetProtection password="C790" sheet="1" objects="1" scenarios="1"/>
  <mergeCells count="25">
    <mergeCell ref="T14:U14"/>
    <mergeCell ref="R8:S10"/>
    <mergeCell ref="T8:U10"/>
    <mergeCell ref="L14:M14"/>
    <mergeCell ref="K9:K12"/>
    <mergeCell ref="N14:O14"/>
    <mergeCell ref="P14:Q14"/>
    <mergeCell ref="R14:S14"/>
    <mergeCell ref="A14:B14"/>
    <mergeCell ref="C14:D14"/>
    <mergeCell ref="E14:F14"/>
    <mergeCell ref="G14:H14"/>
    <mergeCell ref="I14:J14"/>
    <mergeCell ref="C3:S3"/>
    <mergeCell ref="K7:M8"/>
    <mergeCell ref="A8:B10"/>
    <mergeCell ref="C8:D10"/>
    <mergeCell ref="E8:F10"/>
    <mergeCell ref="G8:H10"/>
    <mergeCell ref="I8:J10"/>
    <mergeCell ref="N8:O10"/>
    <mergeCell ref="P8:Q10"/>
    <mergeCell ref="L10:M11"/>
    <mergeCell ref="P5:Q5"/>
    <mergeCell ref="R5:U5"/>
  </mergeCells>
  <phoneticPr fontId="1"/>
  <printOptions horizontalCentered="1"/>
  <pageMargins left="0.55000000000000004" right="0.43" top="0.98425196850393704" bottom="0.70866141732283472" header="0.51181102362204722" footer="0.43307086614173229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6"/>
  <sheetViews>
    <sheetView tabSelected="1" view="pageBreakPreview" topLeftCell="A21" zoomScale="70" zoomScaleNormal="70" zoomScaleSheetLayoutView="70" workbookViewId="0"/>
  </sheetViews>
  <sheetFormatPr defaultColWidth="5.36328125" defaultRowHeight="13"/>
  <cols>
    <col min="1" max="4" width="5.1796875" style="21" customWidth="1"/>
    <col min="5" max="6" width="5.453125" style="21" customWidth="1"/>
    <col min="7" max="7" width="3" style="21" customWidth="1"/>
    <col min="8" max="8" width="8.81640625" style="21" customWidth="1"/>
    <col min="9" max="9" width="5.1796875" style="67" customWidth="1"/>
    <col min="10" max="10" width="8" style="21" customWidth="1"/>
    <col min="11" max="11" width="6.7265625" style="66" customWidth="1"/>
    <col min="12" max="12" width="10.7265625" style="67" customWidth="1"/>
    <col min="13" max="13" width="6.36328125" style="21" customWidth="1"/>
    <col min="14" max="14" width="6.453125" style="21" customWidth="1"/>
    <col min="15" max="15" width="6" style="65" customWidth="1"/>
    <col min="16" max="16" width="5.1796875" style="21" customWidth="1"/>
    <col min="17" max="17" width="4.81640625" style="21" customWidth="1"/>
    <col min="18" max="18" width="3.1796875" style="66" customWidth="1"/>
    <col min="19" max="19" width="9" style="101" customWidth="1"/>
    <col min="20" max="20" width="2.1796875" style="21" customWidth="1"/>
    <col min="21" max="21" width="5.36328125" style="21"/>
    <col min="22" max="22" width="9.453125" style="21" bestFit="1" customWidth="1"/>
    <col min="23" max="23" width="5.36328125" style="21"/>
    <col min="24" max="24" width="9.7265625" style="21" customWidth="1"/>
    <col min="25" max="16384" width="5.36328125" style="21"/>
  </cols>
  <sheetData>
    <row r="1" spans="1:29">
      <c r="A1" s="21" t="s">
        <v>38</v>
      </c>
    </row>
    <row r="3" spans="1:29">
      <c r="A3" s="345" t="s">
        <v>39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</row>
    <row r="4" spans="1:29">
      <c r="A4" s="22"/>
      <c r="B4" s="22"/>
      <c r="C4" s="22"/>
      <c r="D4" s="22"/>
      <c r="E4" s="22"/>
      <c r="F4" s="22"/>
      <c r="G4" s="22"/>
      <c r="H4" s="22"/>
      <c r="I4" s="68"/>
      <c r="J4" s="22"/>
      <c r="K4" s="58"/>
      <c r="L4" s="68"/>
      <c r="M4" s="22"/>
      <c r="N4" s="22"/>
      <c r="O4" s="85"/>
      <c r="P4" s="22"/>
      <c r="Q4" s="22"/>
      <c r="R4" s="58"/>
      <c r="S4" s="90"/>
      <c r="T4" s="22"/>
    </row>
    <row r="5" spans="1:29" ht="20.25" customHeight="1">
      <c r="A5" s="351" t="s">
        <v>40</v>
      </c>
      <c r="B5" s="352"/>
      <c r="C5" s="352"/>
      <c r="D5" s="353"/>
      <c r="E5" s="358" t="s">
        <v>41</v>
      </c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</row>
    <row r="6" spans="1:29" ht="20.25" customHeight="1">
      <c r="A6" s="354"/>
      <c r="B6" s="355"/>
      <c r="C6" s="355"/>
      <c r="D6" s="356"/>
      <c r="E6" s="357" t="s">
        <v>42</v>
      </c>
      <c r="F6" s="357"/>
      <c r="G6" s="359" t="s">
        <v>43</v>
      </c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</row>
    <row r="7" spans="1:29" ht="14.25" customHeight="1">
      <c r="A7" s="25"/>
      <c r="B7" s="26"/>
      <c r="C7" s="26"/>
      <c r="D7" s="27"/>
      <c r="E7" s="28"/>
      <c r="F7" s="28" t="s">
        <v>44</v>
      </c>
      <c r="G7" s="80"/>
      <c r="H7" s="70"/>
      <c r="I7" s="69"/>
      <c r="J7" s="70"/>
      <c r="K7" s="70"/>
      <c r="L7" s="69"/>
      <c r="M7" s="70"/>
      <c r="N7" s="70"/>
      <c r="O7" s="70"/>
      <c r="P7" s="70"/>
      <c r="Q7" s="70"/>
      <c r="R7" s="70"/>
      <c r="S7" s="102"/>
      <c r="T7" s="71"/>
    </row>
    <row r="8" spans="1:29" ht="15" customHeight="1">
      <c r="A8" s="346" t="s">
        <v>45</v>
      </c>
      <c r="B8" s="347"/>
      <c r="C8" s="347"/>
      <c r="D8" s="348"/>
      <c r="E8" s="349"/>
      <c r="F8" s="350"/>
      <c r="G8" s="81"/>
      <c r="T8" s="73"/>
    </row>
    <row r="9" spans="1:29" ht="6" customHeight="1">
      <c r="A9" s="25"/>
      <c r="B9" s="26"/>
      <c r="C9" s="26"/>
      <c r="D9" s="27"/>
      <c r="E9" s="56"/>
      <c r="F9" s="57"/>
      <c r="G9" s="81"/>
      <c r="H9" s="103"/>
      <c r="I9" s="72"/>
      <c r="J9" s="103"/>
      <c r="T9" s="73"/>
    </row>
    <row r="10" spans="1:29" ht="16.5" customHeight="1">
      <c r="A10" s="330" t="s">
        <v>46</v>
      </c>
      <c r="B10" s="332"/>
      <c r="C10" s="332"/>
      <c r="D10" s="331"/>
      <c r="E10" s="330">
        <f>SUM(S10:S19)</f>
        <v>172290</v>
      </c>
      <c r="F10" s="331"/>
      <c r="H10" s="103">
        <f>計算シート!C34</f>
        <v>140000</v>
      </c>
      <c r="I10" s="72" t="str">
        <f t="shared" ref="I10:I21" si="0">IF(H10&lt;&gt;"","／","")</f>
        <v>／</v>
      </c>
      <c r="J10" s="103">
        <f>計算シート!D34</f>
        <v>90</v>
      </c>
      <c r="K10" s="66" t="str">
        <f t="shared" ref="K10:K21" si="1">IF(J10&lt;&gt;"","→","")</f>
        <v>→</v>
      </c>
      <c r="L10" s="103">
        <f>計算シート!E34</f>
        <v>1555</v>
      </c>
      <c r="M10" s="66" t="str">
        <f>IF(L10&lt;&gt;"","×","")</f>
        <v>×</v>
      </c>
      <c r="N10" s="103">
        <f>計算シート!G34</f>
        <v>30</v>
      </c>
      <c r="O10" s="104" t="str">
        <f>IF(N10&lt;&gt;"","時間","")</f>
        <v>時間</v>
      </c>
      <c r="P10" s="103">
        <f>計算シート!H34</f>
        <v>0</v>
      </c>
      <c r="Q10" s="85" t="str">
        <f>IF(P10&lt;&gt;"","分","")</f>
        <v>分</v>
      </c>
      <c r="R10" s="23" t="str">
        <f>IF(P10&lt;&gt;"","＝","")</f>
        <v>＝</v>
      </c>
      <c r="S10" s="105">
        <f>計算シート!I34</f>
        <v>46650</v>
      </c>
      <c r="T10" s="93"/>
      <c r="U10" s="79"/>
      <c r="V10" s="79"/>
      <c r="W10" s="59"/>
      <c r="X10" s="59"/>
      <c r="Y10" s="59"/>
      <c r="Z10" s="59"/>
      <c r="AA10" s="59"/>
      <c r="AB10" s="59"/>
      <c r="AC10" s="59"/>
    </row>
    <row r="11" spans="1:29" ht="16.5" customHeight="1">
      <c r="A11" s="330"/>
      <c r="B11" s="332"/>
      <c r="C11" s="332"/>
      <c r="D11" s="331"/>
      <c r="E11" s="330"/>
      <c r="F11" s="331"/>
      <c r="H11" s="103">
        <f>計算シート!C35</f>
        <v>220000</v>
      </c>
      <c r="I11" s="72" t="str">
        <f t="shared" si="0"/>
        <v>／</v>
      </c>
      <c r="J11" s="103">
        <f>計算シート!D35</f>
        <v>157.5</v>
      </c>
      <c r="K11" s="66" t="str">
        <f t="shared" si="1"/>
        <v>→</v>
      </c>
      <c r="L11" s="103">
        <f>計算シート!E35</f>
        <v>1396</v>
      </c>
      <c r="M11" s="66" t="str">
        <f t="shared" ref="M11:M21" si="2">IF(L11&lt;&gt;"","×","")</f>
        <v>×</v>
      </c>
      <c r="N11" s="103">
        <f>計算シート!G35</f>
        <v>90</v>
      </c>
      <c r="O11" s="104" t="str">
        <f t="shared" ref="O11:O21" si="3">IF(N11&lt;&gt;"","時間","")</f>
        <v>時間</v>
      </c>
      <c r="P11" s="103">
        <f>計算シート!H35</f>
        <v>0</v>
      </c>
      <c r="Q11" s="85" t="str">
        <f t="shared" ref="Q11:Q21" si="4">IF(P11&lt;&gt;"","分","")</f>
        <v>分</v>
      </c>
      <c r="R11" s="23" t="str">
        <f t="shared" ref="R11:R21" si="5">IF(P11&lt;&gt;"","＝","")</f>
        <v>＝</v>
      </c>
      <c r="S11" s="105">
        <f>計算シート!I35</f>
        <v>125640</v>
      </c>
      <c r="T11" s="95"/>
    </row>
    <row r="12" spans="1:29" ht="16.5" customHeight="1">
      <c r="A12" s="25"/>
      <c r="B12" s="26"/>
      <c r="C12" s="26"/>
      <c r="D12" s="27"/>
      <c r="E12" s="330"/>
      <c r="F12" s="331"/>
      <c r="H12" s="103" t="str">
        <f>計算シート!C36</f>
        <v/>
      </c>
      <c r="I12" s="72" t="str">
        <f t="shared" ref="I12:I19" si="6">IF(H12&lt;&gt;"","／","")</f>
        <v/>
      </c>
      <c r="J12" s="103" t="str">
        <f>計算シート!D36</f>
        <v/>
      </c>
      <c r="K12" s="66" t="str">
        <f t="shared" ref="K12:K19" si="7">IF(J12&lt;&gt;"","→","")</f>
        <v/>
      </c>
      <c r="L12" s="103" t="str">
        <f>計算シート!E36</f>
        <v/>
      </c>
      <c r="M12" s="66" t="str">
        <f t="shared" ref="M12:M19" si="8">IF(L12&lt;&gt;"","×","")</f>
        <v/>
      </c>
      <c r="N12" s="103" t="str">
        <f>計算シート!G36</f>
        <v/>
      </c>
      <c r="O12" s="104" t="str">
        <f t="shared" ref="O12:O19" si="9">IF(N12&lt;&gt;"","時間","")</f>
        <v/>
      </c>
      <c r="P12" s="103" t="str">
        <f>計算シート!H36</f>
        <v/>
      </c>
      <c r="Q12" s="137" t="str">
        <f t="shared" ref="Q12:Q19" si="10">IF(P12&lt;&gt;"","分","")</f>
        <v/>
      </c>
      <c r="R12" s="23" t="str">
        <f t="shared" ref="R12:R19" si="11">IF(P12&lt;&gt;"","＝","")</f>
        <v/>
      </c>
      <c r="S12" s="105" t="str">
        <f>計算シート!I36</f>
        <v/>
      </c>
      <c r="T12" s="95"/>
    </row>
    <row r="13" spans="1:29" ht="16.5" customHeight="1">
      <c r="A13" s="86"/>
      <c r="B13" s="87"/>
      <c r="C13" s="87"/>
      <c r="D13" s="88"/>
      <c r="E13" s="330"/>
      <c r="F13" s="331"/>
      <c r="G13" s="84"/>
      <c r="H13" s="103" t="str">
        <f>計算シート!C37</f>
        <v/>
      </c>
      <c r="I13" s="72" t="str">
        <f t="shared" si="6"/>
        <v/>
      </c>
      <c r="J13" s="103" t="str">
        <f>計算シート!D37</f>
        <v/>
      </c>
      <c r="K13" s="66" t="str">
        <f t="shared" si="7"/>
        <v/>
      </c>
      <c r="L13" s="103" t="str">
        <f>計算シート!E37</f>
        <v/>
      </c>
      <c r="M13" s="66" t="str">
        <f t="shared" si="8"/>
        <v/>
      </c>
      <c r="N13" s="103" t="str">
        <f>計算シート!G37</f>
        <v/>
      </c>
      <c r="O13" s="104" t="str">
        <f t="shared" si="9"/>
        <v/>
      </c>
      <c r="P13" s="103" t="str">
        <f>計算シート!H37</f>
        <v/>
      </c>
      <c r="Q13" s="137" t="str">
        <f t="shared" si="10"/>
        <v/>
      </c>
      <c r="R13" s="23" t="str">
        <f t="shared" si="11"/>
        <v/>
      </c>
      <c r="S13" s="105" t="str">
        <f>計算シート!I37</f>
        <v/>
      </c>
      <c r="T13" s="94"/>
    </row>
    <row r="14" spans="1:29" ht="16.5" customHeight="1">
      <c r="A14" s="86"/>
      <c r="B14" s="87"/>
      <c r="C14" s="87"/>
      <c r="D14" s="88"/>
      <c r="E14" s="330"/>
      <c r="F14" s="331"/>
      <c r="G14" s="84"/>
      <c r="H14" s="103" t="str">
        <f>計算シート!C38</f>
        <v/>
      </c>
      <c r="I14" s="72" t="str">
        <f t="shared" si="6"/>
        <v/>
      </c>
      <c r="J14" s="103" t="str">
        <f>計算シート!D38</f>
        <v/>
      </c>
      <c r="K14" s="66" t="str">
        <f t="shared" si="7"/>
        <v/>
      </c>
      <c r="L14" s="103" t="str">
        <f>計算シート!E38</f>
        <v/>
      </c>
      <c r="M14" s="66" t="str">
        <f t="shared" si="8"/>
        <v/>
      </c>
      <c r="N14" s="103" t="str">
        <f>計算シート!G38</f>
        <v/>
      </c>
      <c r="O14" s="104" t="str">
        <f t="shared" si="9"/>
        <v/>
      </c>
      <c r="P14" s="103" t="str">
        <f>計算シート!H38</f>
        <v/>
      </c>
      <c r="Q14" s="137" t="str">
        <f t="shared" si="10"/>
        <v/>
      </c>
      <c r="R14" s="23" t="str">
        <f t="shared" si="11"/>
        <v/>
      </c>
      <c r="S14" s="105" t="str">
        <f>計算シート!I38</f>
        <v/>
      </c>
      <c r="T14" s="94"/>
    </row>
    <row r="15" spans="1:29" ht="16.5" customHeight="1">
      <c r="A15" s="86"/>
      <c r="B15" s="87"/>
      <c r="C15" s="87"/>
      <c r="D15" s="88"/>
      <c r="E15" s="330"/>
      <c r="F15" s="331"/>
      <c r="G15" s="84"/>
      <c r="H15" s="103" t="str">
        <f>計算シート!C39</f>
        <v/>
      </c>
      <c r="I15" s="72" t="str">
        <f t="shared" si="6"/>
        <v/>
      </c>
      <c r="J15" s="103" t="str">
        <f>計算シート!D39</f>
        <v/>
      </c>
      <c r="K15" s="66" t="str">
        <f t="shared" si="7"/>
        <v/>
      </c>
      <c r="L15" s="103" t="str">
        <f>計算シート!E39</f>
        <v/>
      </c>
      <c r="M15" s="66" t="str">
        <f t="shared" si="8"/>
        <v/>
      </c>
      <c r="N15" s="103" t="str">
        <f>計算シート!G39</f>
        <v/>
      </c>
      <c r="O15" s="104" t="str">
        <f t="shared" si="9"/>
        <v/>
      </c>
      <c r="P15" s="103" t="str">
        <f>計算シート!H39</f>
        <v/>
      </c>
      <c r="Q15" s="137" t="str">
        <f t="shared" si="10"/>
        <v/>
      </c>
      <c r="R15" s="23" t="str">
        <f t="shared" si="11"/>
        <v/>
      </c>
      <c r="S15" s="105" t="str">
        <f>計算シート!I39</f>
        <v/>
      </c>
      <c r="T15" s="94"/>
    </row>
    <row r="16" spans="1:29" ht="16.5" customHeight="1">
      <c r="A16" s="86"/>
      <c r="B16" s="87"/>
      <c r="C16" s="87"/>
      <c r="D16" s="88"/>
      <c r="E16" s="330"/>
      <c r="F16" s="331"/>
      <c r="G16" s="84"/>
      <c r="H16" s="103" t="str">
        <f>計算シート!C40</f>
        <v/>
      </c>
      <c r="I16" s="72" t="str">
        <f t="shared" si="6"/>
        <v/>
      </c>
      <c r="J16" s="103" t="str">
        <f>計算シート!D40</f>
        <v/>
      </c>
      <c r="K16" s="66" t="str">
        <f t="shared" si="7"/>
        <v/>
      </c>
      <c r="L16" s="103" t="str">
        <f>計算シート!E40</f>
        <v/>
      </c>
      <c r="M16" s="66" t="str">
        <f t="shared" si="8"/>
        <v/>
      </c>
      <c r="N16" s="103" t="str">
        <f>計算シート!G40</f>
        <v/>
      </c>
      <c r="O16" s="104" t="str">
        <f t="shared" si="9"/>
        <v/>
      </c>
      <c r="P16" s="103" t="str">
        <f>計算シート!H40</f>
        <v/>
      </c>
      <c r="Q16" s="137" t="str">
        <f t="shared" si="10"/>
        <v/>
      </c>
      <c r="R16" s="23" t="str">
        <f t="shared" si="11"/>
        <v/>
      </c>
      <c r="S16" s="105" t="str">
        <f>計算シート!I40</f>
        <v/>
      </c>
      <c r="T16" s="94"/>
    </row>
    <row r="17" spans="1:25" ht="16.5" customHeight="1">
      <c r="A17" s="86"/>
      <c r="B17" s="87"/>
      <c r="C17" s="87"/>
      <c r="D17" s="88"/>
      <c r="E17" s="330"/>
      <c r="F17" s="331"/>
      <c r="G17" s="84"/>
      <c r="H17" s="103" t="str">
        <f>計算シート!C41</f>
        <v/>
      </c>
      <c r="I17" s="72" t="str">
        <f t="shared" si="6"/>
        <v/>
      </c>
      <c r="J17" s="103" t="str">
        <f>計算シート!D41</f>
        <v/>
      </c>
      <c r="K17" s="66" t="str">
        <f t="shared" si="7"/>
        <v/>
      </c>
      <c r="L17" s="103" t="str">
        <f>計算シート!E41</f>
        <v/>
      </c>
      <c r="M17" s="66" t="str">
        <f t="shared" si="8"/>
        <v/>
      </c>
      <c r="N17" s="103" t="str">
        <f>計算シート!G41</f>
        <v/>
      </c>
      <c r="O17" s="104" t="str">
        <f t="shared" si="9"/>
        <v/>
      </c>
      <c r="P17" s="103" t="str">
        <f>計算シート!H41</f>
        <v/>
      </c>
      <c r="Q17" s="137" t="str">
        <f t="shared" si="10"/>
        <v/>
      </c>
      <c r="R17" s="23" t="str">
        <f t="shared" si="11"/>
        <v/>
      </c>
      <c r="S17" s="105" t="str">
        <f>計算シート!I41</f>
        <v/>
      </c>
      <c r="T17" s="94"/>
    </row>
    <row r="18" spans="1:25" ht="16.5" customHeight="1">
      <c r="A18" s="86"/>
      <c r="B18" s="87"/>
      <c r="C18" s="87"/>
      <c r="D18" s="88"/>
      <c r="E18" s="330"/>
      <c r="F18" s="331"/>
      <c r="G18" s="84"/>
      <c r="H18" s="103" t="str">
        <f>計算シート!C42</f>
        <v/>
      </c>
      <c r="I18" s="72" t="str">
        <f t="shared" si="6"/>
        <v/>
      </c>
      <c r="J18" s="103" t="str">
        <f>計算シート!D42</f>
        <v/>
      </c>
      <c r="K18" s="66" t="str">
        <f t="shared" si="7"/>
        <v/>
      </c>
      <c r="L18" s="103" t="str">
        <f>計算シート!E42</f>
        <v/>
      </c>
      <c r="M18" s="66" t="str">
        <f t="shared" si="8"/>
        <v/>
      </c>
      <c r="N18" s="103" t="str">
        <f>計算シート!G42</f>
        <v/>
      </c>
      <c r="O18" s="104" t="str">
        <f t="shared" si="9"/>
        <v/>
      </c>
      <c r="P18" s="103" t="str">
        <f>計算シート!H42</f>
        <v/>
      </c>
      <c r="Q18" s="137" t="str">
        <f t="shared" si="10"/>
        <v/>
      </c>
      <c r="R18" s="23" t="str">
        <f t="shared" si="11"/>
        <v/>
      </c>
      <c r="S18" s="105" t="str">
        <f>計算シート!I42</f>
        <v/>
      </c>
      <c r="T18" s="94"/>
    </row>
    <row r="19" spans="1:25" ht="16.5" customHeight="1">
      <c r="A19" s="128"/>
      <c r="B19" s="130"/>
      <c r="C19" s="130"/>
      <c r="D19" s="129"/>
      <c r="E19" s="330"/>
      <c r="F19" s="331"/>
      <c r="G19" s="84"/>
      <c r="H19" s="103" t="str">
        <f>計算シート!C43</f>
        <v/>
      </c>
      <c r="I19" s="72" t="str">
        <f t="shared" si="6"/>
        <v/>
      </c>
      <c r="J19" s="103" t="str">
        <f>計算シート!D43</f>
        <v/>
      </c>
      <c r="K19" s="66" t="str">
        <f t="shared" si="7"/>
        <v/>
      </c>
      <c r="L19" s="103" t="str">
        <f>計算シート!E43</f>
        <v/>
      </c>
      <c r="M19" s="66" t="str">
        <f t="shared" si="8"/>
        <v/>
      </c>
      <c r="N19" s="103" t="str">
        <f>計算シート!G43</f>
        <v/>
      </c>
      <c r="O19" s="104" t="str">
        <f t="shared" si="9"/>
        <v/>
      </c>
      <c r="P19" s="103" t="str">
        <f>計算シート!H43</f>
        <v/>
      </c>
      <c r="Q19" s="137" t="str">
        <f t="shared" si="10"/>
        <v/>
      </c>
      <c r="R19" s="23" t="str">
        <f t="shared" si="11"/>
        <v/>
      </c>
      <c r="S19" s="105" t="str">
        <f>計算シート!I43</f>
        <v/>
      </c>
      <c r="T19" s="94"/>
    </row>
    <row r="20" spans="1:25" ht="6.75" customHeight="1">
      <c r="A20" s="86"/>
      <c r="B20" s="87"/>
      <c r="C20" s="87"/>
      <c r="D20" s="88"/>
      <c r="E20" s="330"/>
      <c r="F20" s="331"/>
      <c r="G20" s="84"/>
      <c r="H20" s="84"/>
      <c r="I20" s="72" t="str">
        <f t="shared" si="0"/>
        <v/>
      </c>
      <c r="J20" s="84"/>
      <c r="K20" s="66" t="str">
        <f t="shared" si="1"/>
        <v/>
      </c>
      <c r="L20" s="84"/>
      <c r="M20" s="66" t="str">
        <f t="shared" si="2"/>
        <v/>
      </c>
      <c r="N20" s="84"/>
      <c r="O20" s="104" t="str">
        <f t="shared" si="3"/>
        <v/>
      </c>
      <c r="P20" s="84"/>
      <c r="Q20" s="108" t="str">
        <f t="shared" si="4"/>
        <v/>
      </c>
      <c r="R20" s="23" t="str">
        <f t="shared" si="5"/>
        <v/>
      </c>
      <c r="S20" s="79"/>
      <c r="T20" s="94"/>
    </row>
    <row r="21" spans="1:25" ht="16.5" customHeight="1">
      <c r="A21" s="330"/>
      <c r="B21" s="332"/>
      <c r="C21" s="332"/>
      <c r="D21" s="331"/>
      <c r="E21" s="328">
        <f>IF(S21="","",SUM(S21:S30))</f>
        <v>193680</v>
      </c>
      <c r="F21" s="329"/>
      <c r="G21" s="84"/>
      <c r="H21" s="84">
        <f>計算シート!C78</f>
        <v>254300</v>
      </c>
      <c r="I21" s="72" t="str">
        <f t="shared" si="0"/>
        <v>／</v>
      </c>
      <c r="J21" s="84">
        <f>計算シート!D78</f>
        <v>157.5</v>
      </c>
      <c r="K21" s="66" t="str">
        <f t="shared" si="1"/>
        <v>→</v>
      </c>
      <c r="L21" s="84">
        <f>計算シート!E78</f>
        <v>1614</v>
      </c>
      <c r="M21" s="66" t="str">
        <f t="shared" si="2"/>
        <v>×</v>
      </c>
      <c r="N21" s="84">
        <f>計算シート!G78</f>
        <v>120</v>
      </c>
      <c r="O21" s="104" t="str">
        <f t="shared" si="3"/>
        <v>時間</v>
      </c>
      <c r="P21" s="84">
        <f>計算シート!H78</f>
        <v>0</v>
      </c>
      <c r="Q21" s="108" t="str">
        <f t="shared" si="4"/>
        <v>分</v>
      </c>
      <c r="R21" s="23" t="str">
        <f t="shared" si="5"/>
        <v>＝</v>
      </c>
      <c r="S21" s="84">
        <f>計算シート!I78</f>
        <v>193680</v>
      </c>
      <c r="T21" s="84"/>
      <c r="U21" s="84"/>
      <c r="V21" s="84"/>
      <c r="W21" s="84"/>
      <c r="X21" s="84"/>
      <c r="Y21" s="181"/>
    </row>
    <row r="22" spans="1:25" ht="16.5" customHeight="1">
      <c r="A22" s="25"/>
      <c r="B22" s="26"/>
      <c r="C22" s="26"/>
      <c r="D22" s="27"/>
      <c r="E22" s="330"/>
      <c r="F22" s="331"/>
      <c r="G22" s="82"/>
      <c r="H22" s="84" t="str">
        <f>計算シート!C79</f>
        <v/>
      </c>
      <c r="I22" s="72" t="str">
        <f t="shared" ref="I22:I23" si="12">IF(H22&lt;&gt;"","／","")</f>
        <v/>
      </c>
      <c r="J22" s="84" t="str">
        <f>計算シート!D79</f>
        <v/>
      </c>
      <c r="K22" s="66" t="str">
        <f t="shared" ref="K22:K23" si="13">IF(J22&lt;&gt;"","→","")</f>
        <v/>
      </c>
      <c r="L22" s="84" t="str">
        <f>計算シート!E79</f>
        <v/>
      </c>
      <c r="M22" s="66" t="str">
        <f t="shared" ref="M22:M23" si="14">IF(L22&lt;&gt;"","×","")</f>
        <v/>
      </c>
      <c r="N22" s="84" t="str">
        <f>計算シート!G79</f>
        <v/>
      </c>
      <c r="O22" s="104" t="str">
        <f t="shared" ref="O22:O23" si="15">IF(N22&lt;&gt;"","時間","")</f>
        <v/>
      </c>
      <c r="P22" s="84" t="str">
        <f>計算シート!H79</f>
        <v/>
      </c>
      <c r="Q22" s="108" t="str">
        <f t="shared" ref="Q22:Q23" si="16">IF(P22&lt;&gt;"","分","")</f>
        <v/>
      </c>
      <c r="R22" s="23" t="str">
        <f t="shared" ref="R22:R23" si="17">IF(P22&lt;&gt;"","＝","")</f>
        <v/>
      </c>
      <c r="S22" s="84" t="str">
        <f>計算シート!I79</f>
        <v/>
      </c>
      <c r="T22" s="73"/>
    </row>
    <row r="23" spans="1:25" ht="16.5" customHeight="1">
      <c r="A23" s="330"/>
      <c r="B23" s="332"/>
      <c r="C23" s="332"/>
      <c r="D23" s="331"/>
      <c r="E23" s="330"/>
      <c r="F23" s="332"/>
      <c r="G23" s="60"/>
      <c r="H23" s="84" t="str">
        <f>計算シート!C80</f>
        <v/>
      </c>
      <c r="I23" s="72" t="str">
        <f t="shared" si="12"/>
        <v/>
      </c>
      <c r="J23" s="84" t="str">
        <f>計算シート!D80</f>
        <v/>
      </c>
      <c r="K23" s="66" t="str">
        <f t="shared" si="13"/>
        <v/>
      </c>
      <c r="L23" s="84" t="str">
        <f>計算シート!E80</f>
        <v/>
      </c>
      <c r="M23" s="66" t="str">
        <f t="shared" si="14"/>
        <v/>
      </c>
      <c r="N23" s="84" t="str">
        <f>計算シート!G80</f>
        <v/>
      </c>
      <c r="O23" s="104" t="str">
        <f t="shared" si="15"/>
        <v/>
      </c>
      <c r="P23" s="84" t="str">
        <f>計算シート!H80</f>
        <v/>
      </c>
      <c r="Q23" s="108" t="str">
        <f t="shared" si="16"/>
        <v/>
      </c>
      <c r="R23" s="23" t="str">
        <f t="shared" si="17"/>
        <v/>
      </c>
      <c r="S23" s="84" t="str">
        <f>計算シート!I80</f>
        <v/>
      </c>
      <c r="T23" s="73"/>
    </row>
    <row r="24" spans="1:25" ht="16.5" customHeight="1">
      <c r="A24" s="25"/>
      <c r="B24" s="26"/>
      <c r="C24" s="26"/>
      <c r="D24" s="27"/>
      <c r="E24" s="330"/>
      <c r="F24" s="332"/>
      <c r="G24" s="60"/>
      <c r="H24" s="84" t="str">
        <f>計算シート!C81</f>
        <v/>
      </c>
      <c r="I24" s="72" t="str">
        <f t="shared" ref="I24:I32" si="18">IF(H24&lt;&gt;"","／","")</f>
        <v/>
      </c>
      <c r="J24" s="84" t="str">
        <f>計算シート!D81</f>
        <v/>
      </c>
      <c r="K24" s="66" t="str">
        <f t="shared" ref="K24:K32" si="19">IF(J24&lt;&gt;"","→","")</f>
        <v/>
      </c>
      <c r="L24" s="84" t="str">
        <f>計算シート!E81</f>
        <v/>
      </c>
      <c r="M24" s="66" t="str">
        <f t="shared" ref="M24:M32" si="20">IF(L24&lt;&gt;"","×","")</f>
        <v/>
      </c>
      <c r="N24" s="84" t="str">
        <f>計算シート!G81</f>
        <v/>
      </c>
      <c r="O24" s="104" t="str">
        <f t="shared" ref="O24:O32" si="21">IF(N24&lt;&gt;"","時間","")</f>
        <v/>
      </c>
      <c r="P24" s="84" t="str">
        <f>計算シート!H81</f>
        <v/>
      </c>
      <c r="Q24" s="108" t="str">
        <f t="shared" ref="Q24:Q32" si="22">IF(P24&lt;&gt;"","分","")</f>
        <v/>
      </c>
      <c r="R24" s="23" t="str">
        <f t="shared" ref="R24:R32" si="23">IF(P24&lt;&gt;"","＝","")</f>
        <v/>
      </c>
      <c r="S24" s="84" t="str">
        <f>計算シート!I81</f>
        <v/>
      </c>
      <c r="T24" s="73"/>
    </row>
    <row r="25" spans="1:25" ht="16.5" customHeight="1">
      <c r="A25" s="342"/>
      <c r="B25" s="343"/>
      <c r="C25" s="343"/>
      <c r="D25" s="344"/>
      <c r="E25" s="330"/>
      <c r="F25" s="332"/>
      <c r="G25" s="60"/>
      <c r="H25" s="84" t="str">
        <f>計算シート!C82</f>
        <v/>
      </c>
      <c r="I25" s="72" t="str">
        <f t="shared" si="18"/>
        <v/>
      </c>
      <c r="J25" s="84" t="str">
        <f>計算シート!D82</f>
        <v/>
      </c>
      <c r="K25" s="66" t="str">
        <f t="shared" si="19"/>
        <v/>
      </c>
      <c r="L25" s="84" t="str">
        <f>計算シート!E82</f>
        <v/>
      </c>
      <c r="M25" s="66" t="str">
        <f t="shared" si="20"/>
        <v/>
      </c>
      <c r="N25" s="84" t="str">
        <f>計算シート!G82</f>
        <v/>
      </c>
      <c r="O25" s="104" t="str">
        <f t="shared" si="21"/>
        <v/>
      </c>
      <c r="P25" s="84" t="str">
        <f>計算シート!H82</f>
        <v/>
      </c>
      <c r="Q25" s="108" t="str">
        <f t="shared" si="22"/>
        <v/>
      </c>
      <c r="R25" s="23" t="str">
        <f t="shared" si="23"/>
        <v/>
      </c>
      <c r="S25" s="84" t="str">
        <f>計算シート!I82</f>
        <v/>
      </c>
      <c r="T25" s="73"/>
    </row>
    <row r="26" spans="1:25" ht="16.5" customHeight="1">
      <c r="A26" s="25"/>
      <c r="B26" s="26"/>
      <c r="C26" s="26"/>
      <c r="D26" s="27"/>
      <c r="E26" s="330"/>
      <c r="F26" s="332"/>
      <c r="G26" s="60"/>
      <c r="H26" s="84" t="str">
        <f>計算シート!C83</f>
        <v/>
      </c>
      <c r="I26" s="72" t="str">
        <f t="shared" si="18"/>
        <v/>
      </c>
      <c r="J26" s="84" t="str">
        <f>計算シート!D83</f>
        <v/>
      </c>
      <c r="K26" s="66" t="str">
        <f t="shared" si="19"/>
        <v/>
      </c>
      <c r="L26" s="84" t="str">
        <f>計算シート!E83</f>
        <v/>
      </c>
      <c r="M26" s="66" t="str">
        <f t="shared" si="20"/>
        <v/>
      </c>
      <c r="N26" s="84" t="str">
        <f>計算シート!G83</f>
        <v/>
      </c>
      <c r="O26" s="104" t="str">
        <f t="shared" si="21"/>
        <v/>
      </c>
      <c r="P26" s="84" t="str">
        <f>計算シート!H83</f>
        <v/>
      </c>
      <c r="Q26" s="108" t="str">
        <f t="shared" si="22"/>
        <v/>
      </c>
      <c r="R26" s="23" t="str">
        <f t="shared" si="23"/>
        <v/>
      </c>
      <c r="S26" s="84" t="str">
        <f>計算シート!I83</f>
        <v/>
      </c>
      <c r="T26" s="73"/>
    </row>
    <row r="27" spans="1:25" ht="16.5" customHeight="1">
      <c r="A27" s="342"/>
      <c r="B27" s="343"/>
      <c r="C27" s="343"/>
      <c r="D27" s="344"/>
      <c r="E27" s="330"/>
      <c r="F27" s="332"/>
      <c r="G27" s="60"/>
      <c r="H27" s="84" t="str">
        <f>計算シート!C84</f>
        <v/>
      </c>
      <c r="I27" s="72" t="str">
        <f t="shared" si="18"/>
        <v/>
      </c>
      <c r="J27" s="84" t="str">
        <f>計算シート!D84</f>
        <v/>
      </c>
      <c r="K27" s="66" t="str">
        <f t="shared" si="19"/>
        <v/>
      </c>
      <c r="L27" s="84" t="str">
        <f>計算シート!E84</f>
        <v/>
      </c>
      <c r="M27" s="66" t="str">
        <f t="shared" si="20"/>
        <v/>
      </c>
      <c r="N27" s="84" t="str">
        <f>計算シート!G84</f>
        <v/>
      </c>
      <c r="O27" s="104" t="str">
        <f t="shared" si="21"/>
        <v/>
      </c>
      <c r="P27" s="84" t="str">
        <f>計算シート!H84</f>
        <v/>
      </c>
      <c r="Q27" s="108" t="str">
        <f t="shared" si="22"/>
        <v/>
      </c>
      <c r="R27" s="23" t="str">
        <f t="shared" si="23"/>
        <v/>
      </c>
      <c r="S27" s="84" t="str">
        <f>計算シート!I84</f>
        <v/>
      </c>
      <c r="T27" s="73"/>
    </row>
    <row r="28" spans="1:25" ht="16.5" customHeight="1">
      <c r="A28" s="25"/>
      <c r="B28" s="26"/>
      <c r="C28" s="26"/>
      <c r="D28" s="27"/>
      <c r="E28" s="330"/>
      <c r="F28" s="332"/>
      <c r="G28" s="60"/>
      <c r="H28" s="84" t="str">
        <f>計算シート!C85</f>
        <v/>
      </c>
      <c r="I28" s="72" t="str">
        <f t="shared" si="18"/>
        <v/>
      </c>
      <c r="J28" s="84" t="str">
        <f>計算シート!D85</f>
        <v/>
      </c>
      <c r="K28" s="66" t="str">
        <f t="shared" si="19"/>
        <v/>
      </c>
      <c r="L28" s="84" t="str">
        <f>計算シート!E85</f>
        <v/>
      </c>
      <c r="M28" s="66" t="str">
        <f t="shared" si="20"/>
        <v/>
      </c>
      <c r="N28" s="84" t="str">
        <f>計算シート!G85</f>
        <v/>
      </c>
      <c r="O28" s="104" t="str">
        <f t="shared" si="21"/>
        <v/>
      </c>
      <c r="P28" s="84" t="str">
        <f>計算シート!H85</f>
        <v/>
      </c>
      <c r="Q28" s="108" t="str">
        <f t="shared" si="22"/>
        <v/>
      </c>
      <c r="R28" s="23" t="str">
        <f t="shared" si="23"/>
        <v/>
      </c>
      <c r="S28" s="84" t="str">
        <f>計算シート!I85</f>
        <v/>
      </c>
      <c r="T28" s="73"/>
    </row>
    <row r="29" spans="1:25" ht="16.5" customHeight="1">
      <c r="A29" s="86"/>
      <c r="B29" s="87"/>
      <c r="C29" s="87"/>
      <c r="D29" s="88"/>
      <c r="E29" s="330"/>
      <c r="F29" s="332"/>
      <c r="G29" s="92"/>
      <c r="H29" s="84" t="str">
        <f>計算シート!C86</f>
        <v/>
      </c>
      <c r="I29" s="72" t="str">
        <f t="shared" si="18"/>
        <v/>
      </c>
      <c r="J29" s="84" t="str">
        <f>計算シート!D86</f>
        <v/>
      </c>
      <c r="K29" s="66" t="str">
        <f t="shared" si="19"/>
        <v/>
      </c>
      <c r="L29" s="84" t="str">
        <f>計算シート!E86</f>
        <v/>
      </c>
      <c r="M29" s="66" t="str">
        <f t="shared" si="20"/>
        <v/>
      </c>
      <c r="N29" s="84" t="str">
        <f>計算シート!G86</f>
        <v/>
      </c>
      <c r="O29" s="104" t="str">
        <f t="shared" si="21"/>
        <v/>
      </c>
      <c r="P29" s="84" t="str">
        <f>計算シート!H86</f>
        <v/>
      </c>
      <c r="Q29" s="108" t="str">
        <f t="shared" si="22"/>
        <v/>
      </c>
      <c r="R29" s="23" t="str">
        <f t="shared" si="23"/>
        <v/>
      </c>
      <c r="S29" s="84" t="str">
        <f>計算シート!I86</f>
        <v/>
      </c>
      <c r="T29" s="73"/>
    </row>
    <row r="30" spans="1:25" ht="16.5" customHeight="1">
      <c r="A30" s="128"/>
      <c r="B30" s="130"/>
      <c r="C30" s="130"/>
      <c r="D30" s="129"/>
      <c r="E30" s="330"/>
      <c r="F30" s="332"/>
      <c r="G30" s="131"/>
      <c r="H30" s="84" t="str">
        <f>計算シート!C87</f>
        <v/>
      </c>
      <c r="I30" s="72" t="str">
        <f t="shared" ref="I30" si="24">IF(H30&lt;&gt;"","／","")</f>
        <v/>
      </c>
      <c r="J30" s="84" t="str">
        <f>計算シート!D87</f>
        <v/>
      </c>
      <c r="K30" s="66" t="str">
        <f t="shared" ref="K30" si="25">IF(J30&lt;&gt;"","→","")</f>
        <v/>
      </c>
      <c r="L30" s="84" t="str">
        <f>計算シート!E87</f>
        <v/>
      </c>
      <c r="M30" s="66" t="str">
        <f t="shared" ref="M30" si="26">IF(L30&lt;&gt;"","×","")</f>
        <v/>
      </c>
      <c r="N30" s="84" t="str">
        <f>計算シート!G87</f>
        <v/>
      </c>
      <c r="O30" s="104" t="str">
        <f t="shared" ref="O30" si="27">IF(N30&lt;&gt;"","時間","")</f>
        <v/>
      </c>
      <c r="P30" s="84" t="str">
        <f>計算シート!H87</f>
        <v/>
      </c>
      <c r="Q30" s="137" t="str">
        <f t="shared" ref="Q30" si="28">IF(P30&lt;&gt;"","分","")</f>
        <v/>
      </c>
      <c r="R30" s="23" t="str">
        <f t="shared" ref="R30" si="29">IF(P30&lt;&gt;"","＝","")</f>
        <v/>
      </c>
      <c r="S30" s="84" t="str">
        <f>計算シート!I87</f>
        <v/>
      </c>
      <c r="T30" s="73"/>
    </row>
    <row r="31" spans="1:25" ht="7.5" customHeight="1">
      <c r="A31" s="86"/>
      <c r="B31" s="87"/>
      <c r="C31" s="87"/>
      <c r="D31" s="88"/>
      <c r="E31" s="328"/>
      <c r="F31" s="329"/>
      <c r="G31" s="92"/>
      <c r="H31" s="84"/>
      <c r="I31" s="72" t="str">
        <f t="shared" si="18"/>
        <v/>
      </c>
      <c r="J31" s="84"/>
      <c r="K31" s="66" t="str">
        <f t="shared" si="19"/>
        <v/>
      </c>
      <c r="L31" s="84"/>
      <c r="M31" s="66" t="str">
        <f t="shared" si="20"/>
        <v/>
      </c>
      <c r="N31" s="84"/>
      <c r="O31" s="104" t="str">
        <f t="shared" si="21"/>
        <v/>
      </c>
      <c r="P31" s="84"/>
      <c r="Q31" s="108" t="str">
        <f t="shared" si="22"/>
        <v/>
      </c>
      <c r="R31" s="23"/>
      <c r="S31" s="84"/>
      <c r="T31" s="73"/>
    </row>
    <row r="32" spans="1:25" ht="16.5" customHeight="1">
      <c r="A32" s="86"/>
      <c r="B32" s="87"/>
      <c r="C32" s="87"/>
      <c r="D32" s="88"/>
      <c r="E32" s="328">
        <f>IF(S32="","",SUM(S32:S41))</f>
        <v>216000</v>
      </c>
      <c r="F32" s="329"/>
      <c r="G32" s="92"/>
      <c r="H32" s="23" t="str">
        <f>計算シート!C122</f>
        <v/>
      </c>
      <c r="I32" s="72" t="str">
        <f t="shared" si="18"/>
        <v/>
      </c>
      <c r="J32" s="23" t="str">
        <f>計算シート!D122</f>
        <v/>
      </c>
      <c r="K32" s="66" t="str">
        <f t="shared" si="19"/>
        <v/>
      </c>
      <c r="L32" s="23">
        <f>計算シート!E122</f>
        <v>1800</v>
      </c>
      <c r="M32" s="66" t="str">
        <f t="shared" si="20"/>
        <v>×</v>
      </c>
      <c r="N32" s="23">
        <f>計算シート!G122</f>
        <v>120</v>
      </c>
      <c r="O32" s="104" t="str">
        <f t="shared" si="21"/>
        <v>時間</v>
      </c>
      <c r="P32" s="23">
        <f>計算シート!H122</f>
        <v>0</v>
      </c>
      <c r="Q32" s="108" t="str">
        <f t="shared" si="22"/>
        <v>分</v>
      </c>
      <c r="R32" s="23" t="str">
        <f t="shared" si="23"/>
        <v>＝</v>
      </c>
      <c r="S32" s="23">
        <f>計算シート!I122</f>
        <v>216000</v>
      </c>
      <c r="T32" s="73"/>
    </row>
    <row r="33" spans="1:20" ht="16.5" customHeight="1">
      <c r="A33" s="86"/>
      <c r="B33" s="87"/>
      <c r="C33" s="87"/>
      <c r="D33" s="88"/>
      <c r="E33" s="328"/>
      <c r="F33" s="329"/>
      <c r="G33" s="92"/>
      <c r="H33" s="23" t="str">
        <f>計算シート!C123</f>
        <v/>
      </c>
      <c r="I33" s="72" t="str">
        <f t="shared" ref="I33:I42" si="30">IF(H33&lt;&gt;"","／","")</f>
        <v/>
      </c>
      <c r="J33" s="23" t="str">
        <f>計算シート!D123</f>
        <v/>
      </c>
      <c r="K33" s="66" t="str">
        <f t="shared" ref="K33:K42" si="31">IF(J33&lt;&gt;"","→","")</f>
        <v/>
      </c>
      <c r="L33" s="23" t="str">
        <f>計算シート!E123</f>
        <v/>
      </c>
      <c r="M33" s="66" t="str">
        <f t="shared" ref="M33:M42" si="32">IF(L33&lt;&gt;"","×","")</f>
        <v/>
      </c>
      <c r="N33" s="23" t="str">
        <f>計算シート!G123</f>
        <v/>
      </c>
      <c r="O33" s="104" t="str">
        <f t="shared" ref="O33:O42" si="33">IF(N33&lt;&gt;"","時間","")</f>
        <v/>
      </c>
      <c r="P33" s="23" t="str">
        <f>計算シート!H123</f>
        <v/>
      </c>
      <c r="Q33" s="108" t="str">
        <f t="shared" ref="Q33:Q42" si="34">IF(P33&lt;&gt;"","分","")</f>
        <v/>
      </c>
      <c r="R33" s="23" t="str">
        <f t="shared" ref="R33:R42" si="35">IF(P33&lt;&gt;"","＝","")</f>
        <v/>
      </c>
      <c r="S33" s="23" t="str">
        <f>計算シート!I123</f>
        <v/>
      </c>
      <c r="T33" s="73"/>
    </row>
    <row r="34" spans="1:20" ht="16.5" customHeight="1">
      <c r="A34" s="86"/>
      <c r="B34" s="87"/>
      <c r="C34" s="87"/>
      <c r="D34" s="88"/>
      <c r="E34" s="328"/>
      <c r="F34" s="329"/>
      <c r="G34" s="92"/>
      <c r="H34" s="23" t="str">
        <f>計算シート!C124</f>
        <v/>
      </c>
      <c r="I34" s="72" t="str">
        <f t="shared" si="30"/>
        <v/>
      </c>
      <c r="J34" s="23" t="str">
        <f>計算シート!D124</f>
        <v/>
      </c>
      <c r="K34" s="66" t="str">
        <f t="shared" si="31"/>
        <v/>
      </c>
      <c r="L34" s="23" t="str">
        <f>計算シート!E124</f>
        <v/>
      </c>
      <c r="M34" s="66" t="str">
        <f t="shared" si="32"/>
        <v/>
      </c>
      <c r="N34" s="23" t="str">
        <f>計算シート!G124</f>
        <v/>
      </c>
      <c r="O34" s="104" t="str">
        <f t="shared" si="33"/>
        <v/>
      </c>
      <c r="P34" s="23" t="str">
        <f>計算シート!H124</f>
        <v/>
      </c>
      <c r="Q34" s="108" t="str">
        <f t="shared" si="34"/>
        <v/>
      </c>
      <c r="R34" s="23" t="str">
        <f t="shared" si="35"/>
        <v/>
      </c>
      <c r="S34" s="23" t="str">
        <f>計算シート!I124</f>
        <v/>
      </c>
      <c r="T34" s="73"/>
    </row>
    <row r="35" spans="1:20" ht="16.5" customHeight="1">
      <c r="A35" s="86"/>
      <c r="B35" s="87"/>
      <c r="C35" s="87"/>
      <c r="D35" s="88"/>
      <c r="E35" s="328"/>
      <c r="F35" s="329"/>
      <c r="G35" s="92"/>
      <c r="H35" s="23" t="str">
        <f>計算シート!C125</f>
        <v/>
      </c>
      <c r="I35" s="72" t="str">
        <f t="shared" si="30"/>
        <v/>
      </c>
      <c r="J35" s="23" t="str">
        <f>計算シート!D125</f>
        <v/>
      </c>
      <c r="K35" s="66" t="str">
        <f t="shared" si="31"/>
        <v/>
      </c>
      <c r="L35" s="23" t="str">
        <f>計算シート!E125</f>
        <v/>
      </c>
      <c r="M35" s="66" t="str">
        <f t="shared" si="32"/>
        <v/>
      </c>
      <c r="N35" s="23" t="str">
        <f>計算シート!G125</f>
        <v/>
      </c>
      <c r="O35" s="104" t="str">
        <f t="shared" si="33"/>
        <v/>
      </c>
      <c r="P35" s="23" t="str">
        <f>計算シート!H125</f>
        <v/>
      </c>
      <c r="Q35" s="108" t="str">
        <f t="shared" si="34"/>
        <v/>
      </c>
      <c r="R35" s="23" t="str">
        <f t="shared" si="35"/>
        <v/>
      </c>
      <c r="S35" s="23" t="str">
        <f>計算シート!I125</f>
        <v/>
      </c>
      <c r="T35" s="73"/>
    </row>
    <row r="36" spans="1:20" ht="16.5" customHeight="1">
      <c r="A36" s="86"/>
      <c r="B36" s="87"/>
      <c r="C36" s="87"/>
      <c r="D36" s="88"/>
      <c r="E36" s="328"/>
      <c r="F36" s="329"/>
      <c r="G36" s="92"/>
      <c r="H36" s="23" t="str">
        <f>計算シート!C126</f>
        <v/>
      </c>
      <c r="I36" s="72" t="str">
        <f t="shared" si="30"/>
        <v/>
      </c>
      <c r="J36" s="23" t="str">
        <f>計算シート!D126</f>
        <v/>
      </c>
      <c r="K36" s="66" t="str">
        <f t="shared" si="31"/>
        <v/>
      </c>
      <c r="L36" s="23" t="str">
        <f>計算シート!E126</f>
        <v/>
      </c>
      <c r="M36" s="66" t="str">
        <f t="shared" si="32"/>
        <v/>
      </c>
      <c r="N36" s="23" t="str">
        <f>計算シート!G126</f>
        <v/>
      </c>
      <c r="O36" s="104" t="str">
        <f t="shared" si="33"/>
        <v/>
      </c>
      <c r="P36" s="23" t="str">
        <f>計算シート!H126</f>
        <v/>
      </c>
      <c r="Q36" s="137" t="str">
        <f t="shared" si="34"/>
        <v/>
      </c>
      <c r="R36" s="23" t="str">
        <f t="shared" si="35"/>
        <v/>
      </c>
      <c r="S36" s="23" t="str">
        <f>計算シート!I126</f>
        <v/>
      </c>
      <c r="T36" s="73"/>
    </row>
    <row r="37" spans="1:20" ht="16.5" customHeight="1">
      <c r="A37" s="342"/>
      <c r="B37" s="343"/>
      <c r="C37" s="343"/>
      <c r="D37" s="344"/>
      <c r="E37" s="328"/>
      <c r="F37" s="329"/>
      <c r="G37" s="60"/>
      <c r="H37" s="23" t="str">
        <f>計算シート!C127</f>
        <v/>
      </c>
      <c r="I37" s="72" t="str">
        <f t="shared" si="30"/>
        <v/>
      </c>
      <c r="J37" s="23" t="str">
        <f>計算シート!D127</f>
        <v/>
      </c>
      <c r="K37" s="66" t="str">
        <f t="shared" si="31"/>
        <v/>
      </c>
      <c r="L37" s="23" t="str">
        <f>計算シート!E127</f>
        <v/>
      </c>
      <c r="M37" s="66" t="str">
        <f t="shared" si="32"/>
        <v/>
      </c>
      <c r="N37" s="23" t="str">
        <f>計算シート!G127</f>
        <v/>
      </c>
      <c r="O37" s="104" t="str">
        <f t="shared" si="33"/>
        <v/>
      </c>
      <c r="P37" s="23" t="str">
        <f>計算シート!H127</f>
        <v/>
      </c>
      <c r="Q37" s="137" t="str">
        <f t="shared" si="34"/>
        <v/>
      </c>
      <c r="R37" s="23" t="str">
        <f t="shared" si="35"/>
        <v/>
      </c>
      <c r="S37" s="23" t="str">
        <f>計算シート!I127</f>
        <v/>
      </c>
      <c r="T37" s="73"/>
    </row>
    <row r="38" spans="1:20" ht="16.5" customHeight="1">
      <c r="A38" s="89"/>
      <c r="B38" s="90"/>
      <c r="C38" s="90"/>
      <c r="D38" s="91"/>
      <c r="E38" s="328"/>
      <c r="F38" s="329"/>
      <c r="G38" s="92"/>
      <c r="H38" s="23" t="str">
        <f>計算シート!C128</f>
        <v/>
      </c>
      <c r="I38" s="72" t="str">
        <f t="shared" si="30"/>
        <v/>
      </c>
      <c r="J38" s="23" t="str">
        <f>計算シート!D128</f>
        <v/>
      </c>
      <c r="K38" s="66" t="str">
        <f t="shared" si="31"/>
        <v/>
      </c>
      <c r="L38" s="23" t="str">
        <f>計算シート!E128</f>
        <v/>
      </c>
      <c r="M38" s="66" t="str">
        <f t="shared" si="32"/>
        <v/>
      </c>
      <c r="N38" s="23" t="str">
        <f>計算シート!G128</f>
        <v/>
      </c>
      <c r="O38" s="104" t="str">
        <f t="shared" si="33"/>
        <v/>
      </c>
      <c r="P38" s="23" t="str">
        <f>計算シート!H128</f>
        <v/>
      </c>
      <c r="Q38" s="137" t="str">
        <f t="shared" si="34"/>
        <v/>
      </c>
      <c r="R38" s="23" t="str">
        <f t="shared" si="35"/>
        <v/>
      </c>
      <c r="S38" s="23" t="str">
        <f>計算シート!I128</f>
        <v/>
      </c>
      <c r="T38" s="73"/>
    </row>
    <row r="39" spans="1:20" ht="16.5" customHeight="1">
      <c r="A39" s="89"/>
      <c r="B39" s="90"/>
      <c r="C39" s="90"/>
      <c r="D39" s="91"/>
      <c r="E39" s="328"/>
      <c r="F39" s="329"/>
      <c r="G39" s="92"/>
      <c r="H39" s="23" t="str">
        <f>計算シート!C129</f>
        <v/>
      </c>
      <c r="I39" s="72" t="str">
        <f t="shared" si="30"/>
        <v/>
      </c>
      <c r="J39" s="23" t="str">
        <f>計算シート!D129</f>
        <v/>
      </c>
      <c r="K39" s="66" t="str">
        <f t="shared" si="31"/>
        <v/>
      </c>
      <c r="L39" s="23" t="str">
        <f>計算シート!E129</f>
        <v/>
      </c>
      <c r="M39" s="66" t="str">
        <f t="shared" si="32"/>
        <v/>
      </c>
      <c r="N39" s="23" t="str">
        <f>計算シート!G129</f>
        <v/>
      </c>
      <c r="O39" s="104" t="str">
        <f t="shared" si="33"/>
        <v/>
      </c>
      <c r="P39" s="23" t="str">
        <f>計算シート!H129</f>
        <v/>
      </c>
      <c r="Q39" s="137" t="str">
        <f t="shared" si="34"/>
        <v/>
      </c>
      <c r="R39" s="23" t="str">
        <f t="shared" si="35"/>
        <v/>
      </c>
      <c r="S39" s="23" t="str">
        <f>計算シート!I129</f>
        <v/>
      </c>
      <c r="T39" s="73"/>
    </row>
    <row r="40" spans="1:20" ht="16.5" customHeight="1">
      <c r="A40" s="89"/>
      <c r="B40" s="90"/>
      <c r="C40" s="90"/>
      <c r="D40" s="91"/>
      <c r="E40" s="328"/>
      <c r="F40" s="329"/>
      <c r="G40" s="92"/>
      <c r="H40" s="23" t="str">
        <f>計算シート!C130</f>
        <v/>
      </c>
      <c r="I40" s="72" t="str">
        <f t="shared" si="30"/>
        <v/>
      </c>
      <c r="J40" s="23" t="str">
        <f>計算シート!D130</f>
        <v/>
      </c>
      <c r="K40" s="66" t="str">
        <f t="shared" si="31"/>
        <v/>
      </c>
      <c r="L40" s="23" t="str">
        <f>計算シート!E130</f>
        <v/>
      </c>
      <c r="M40" s="66" t="str">
        <f t="shared" si="32"/>
        <v/>
      </c>
      <c r="N40" s="23" t="str">
        <f>計算シート!G130</f>
        <v/>
      </c>
      <c r="O40" s="104" t="str">
        <f t="shared" si="33"/>
        <v/>
      </c>
      <c r="P40" s="23" t="str">
        <f>計算シート!H130</f>
        <v/>
      </c>
      <c r="Q40" s="137" t="str">
        <f t="shared" si="34"/>
        <v/>
      </c>
      <c r="R40" s="23" t="str">
        <f t="shared" si="35"/>
        <v/>
      </c>
      <c r="S40" s="23" t="str">
        <f>計算シート!I130</f>
        <v/>
      </c>
      <c r="T40" s="73"/>
    </row>
    <row r="41" spans="1:20" ht="16.5" customHeight="1">
      <c r="A41" s="134"/>
      <c r="B41" s="135"/>
      <c r="C41" s="135"/>
      <c r="D41" s="136"/>
      <c r="E41" s="328"/>
      <c r="F41" s="329"/>
      <c r="G41" s="131"/>
      <c r="H41" s="23" t="str">
        <f>計算シート!C131</f>
        <v/>
      </c>
      <c r="I41" s="72" t="str">
        <f t="shared" ref="I41" si="36">IF(H41&lt;&gt;"","／","")</f>
        <v/>
      </c>
      <c r="J41" s="23" t="str">
        <f>計算シート!D131</f>
        <v/>
      </c>
      <c r="K41" s="66" t="str">
        <f t="shared" ref="K41" si="37">IF(J41&lt;&gt;"","→","")</f>
        <v/>
      </c>
      <c r="L41" s="23" t="str">
        <f>計算シート!E131</f>
        <v/>
      </c>
      <c r="M41" s="66" t="str">
        <f t="shared" ref="M41" si="38">IF(L41&lt;&gt;"","×","")</f>
        <v/>
      </c>
      <c r="N41" s="23" t="str">
        <f>計算シート!G131</f>
        <v/>
      </c>
      <c r="O41" s="104" t="str">
        <f t="shared" ref="O41" si="39">IF(N41&lt;&gt;"","時間","")</f>
        <v/>
      </c>
      <c r="P41" s="23" t="str">
        <f>計算シート!H131</f>
        <v/>
      </c>
      <c r="Q41" s="137" t="str">
        <f t="shared" ref="Q41" si="40">IF(P41&lt;&gt;"","分","")</f>
        <v/>
      </c>
      <c r="R41" s="23" t="str">
        <f t="shared" ref="R41" si="41">IF(P41&lt;&gt;"","＝","")</f>
        <v/>
      </c>
      <c r="S41" s="23" t="str">
        <f>計算シート!I131</f>
        <v/>
      </c>
      <c r="T41" s="73"/>
    </row>
    <row r="42" spans="1:20" ht="5.25" customHeight="1">
      <c r="A42" s="89"/>
      <c r="B42" s="90"/>
      <c r="C42" s="90"/>
      <c r="D42" s="91"/>
      <c r="E42" s="328"/>
      <c r="F42" s="329"/>
      <c r="G42" s="92"/>
      <c r="H42" s="23"/>
      <c r="I42" s="72" t="str">
        <f t="shared" si="30"/>
        <v/>
      </c>
      <c r="J42" s="23"/>
      <c r="K42" s="66" t="str">
        <f t="shared" si="31"/>
        <v/>
      </c>
      <c r="L42" s="72"/>
      <c r="M42" s="66" t="str">
        <f t="shared" si="32"/>
        <v/>
      </c>
      <c r="N42" s="23"/>
      <c r="O42" s="104" t="str">
        <f t="shared" si="33"/>
        <v/>
      </c>
      <c r="P42" s="23"/>
      <c r="Q42" s="137" t="str">
        <f t="shared" si="34"/>
        <v/>
      </c>
      <c r="R42" s="23" t="str">
        <f t="shared" si="35"/>
        <v/>
      </c>
      <c r="S42" s="79"/>
      <c r="T42" s="73"/>
    </row>
    <row r="43" spans="1:20" ht="16.5" customHeight="1">
      <c r="A43" s="89"/>
      <c r="B43" s="90"/>
      <c r="C43" s="90"/>
      <c r="D43" s="91"/>
      <c r="E43" s="328" t="str">
        <f>IF(S43="","",SUM(S43:S52))</f>
        <v/>
      </c>
      <c r="F43" s="329"/>
      <c r="G43" s="92"/>
      <c r="H43" s="23" t="str">
        <f>計算シート!C166</f>
        <v/>
      </c>
      <c r="I43" s="72" t="str">
        <f>IF(H43&lt;&gt;"","／","")</f>
        <v/>
      </c>
      <c r="J43" s="23" t="str">
        <f>計算シート!D166</f>
        <v/>
      </c>
      <c r="K43" s="66" t="str">
        <f>IF(J43&lt;&gt;"","→","")</f>
        <v/>
      </c>
      <c r="L43" s="23" t="str">
        <f>計算シート!E166</f>
        <v/>
      </c>
      <c r="M43" s="66" t="str">
        <f>IF(L43&lt;&gt;"","×","")</f>
        <v/>
      </c>
      <c r="N43" s="23" t="str">
        <f>計算シート!G166</f>
        <v/>
      </c>
      <c r="O43" s="104" t="str">
        <f>IF(N43&lt;&gt;"","時間","")</f>
        <v/>
      </c>
      <c r="P43" s="23" t="str">
        <f>計算シート!H166</f>
        <v/>
      </c>
      <c r="Q43" s="137" t="str">
        <f>IF(P43&lt;&gt;"","分","")</f>
        <v/>
      </c>
      <c r="R43" s="23" t="str">
        <f>IF(P43&lt;&gt;"","＝","")</f>
        <v/>
      </c>
      <c r="S43" s="23" t="str">
        <f>計算シート!I166</f>
        <v/>
      </c>
      <c r="T43" s="73"/>
    </row>
    <row r="44" spans="1:20" ht="16.5" customHeight="1">
      <c r="A44" s="89"/>
      <c r="B44" s="90"/>
      <c r="C44" s="90"/>
      <c r="D44" s="91"/>
      <c r="E44" s="328"/>
      <c r="F44" s="329"/>
      <c r="G44" s="92"/>
      <c r="H44" s="23" t="str">
        <f>計算シート!C167</f>
        <v/>
      </c>
      <c r="I44" s="72" t="str">
        <f t="shared" ref="I44:I63" si="42">IF(H44&lt;&gt;"","／","")</f>
        <v/>
      </c>
      <c r="J44" s="23" t="str">
        <f>計算シート!D167</f>
        <v/>
      </c>
      <c r="K44" s="66" t="str">
        <f t="shared" ref="K44:K63" si="43">IF(J44&lt;&gt;"","→","")</f>
        <v/>
      </c>
      <c r="L44" s="23" t="str">
        <f>計算シート!E167</f>
        <v/>
      </c>
      <c r="M44" s="66" t="str">
        <f t="shared" ref="M44:M63" si="44">IF(L44&lt;&gt;"","×","")</f>
        <v/>
      </c>
      <c r="N44" s="23" t="str">
        <f>計算シート!G167</f>
        <v/>
      </c>
      <c r="O44" s="104" t="str">
        <f t="shared" ref="O44:O63" si="45">IF(N44&lt;&gt;"","時間","")</f>
        <v/>
      </c>
      <c r="P44" s="23" t="str">
        <f>計算シート!H167</f>
        <v/>
      </c>
      <c r="Q44" s="137" t="str">
        <f t="shared" ref="Q44:Q63" si="46">IF(P44&lt;&gt;"","分","")</f>
        <v/>
      </c>
      <c r="R44" s="23" t="str">
        <f t="shared" ref="R44:R54" si="47">IF(P44&lt;&gt;"","＝","")</f>
        <v/>
      </c>
      <c r="S44" s="23" t="str">
        <f>計算シート!I167</f>
        <v/>
      </c>
      <c r="T44" s="73"/>
    </row>
    <row r="45" spans="1:20" ht="16.5" customHeight="1">
      <c r="A45" s="89"/>
      <c r="B45" s="90"/>
      <c r="C45" s="90"/>
      <c r="D45" s="91"/>
      <c r="E45" s="328"/>
      <c r="F45" s="329"/>
      <c r="G45" s="92"/>
      <c r="H45" s="23" t="str">
        <f>計算シート!C168</f>
        <v/>
      </c>
      <c r="I45" s="72" t="str">
        <f t="shared" si="42"/>
        <v/>
      </c>
      <c r="J45" s="23" t="str">
        <f>計算シート!D168</f>
        <v/>
      </c>
      <c r="K45" s="66" t="str">
        <f t="shared" si="43"/>
        <v/>
      </c>
      <c r="L45" s="23" t="str">
        <f>計算シート!E168</f>
        <v/>
      </c>
      <c r="M45" s="66" t="str">
        <f t="shared" si="44"/>
        <v/>
      </c>
      <c r="N45" s="23" t="str">
        <f>計算シート!G168</f>
        <v/>
      </c>
      <c r="O45" s="104" t="str">
        <f t="shared" si="45"/>
        <v/>
      </c>
      <c r="P45" s="23" t="str">
        <f>計算シート!H168</f>
        <v/>
      </c>
      <c r="Q45" s="137" t="str">
        <f t="shared" si="46"/>
        <v/>
      </c>
      <c r="R45" s="23" t="str">
        <f t="shared" si="47"/>
        <v/>
      </c>
      <c r="S45" s="23" t="str">
        <f>計算シート!I168</f>
        <v/>
      </c>
      <c r="T45" s="73"/>
    </row>
    <row r="46" spans="1:20" ht="16.5" customHeight="1">
      <c r="A46" s="89"/>
      <c r="B46" s="90"/>
      <c r="C46" s="90"/>
      <c r="D46" s="91"/>
      <c r="E46" s="328"/>
      <c r="F46" s="329"/>
      <c r="G46" s="92"/>
      <c r="H46" s="23" t="str">
        <f>計算シート!C169</f>
        <v/>
      </c>
      <c r="I46" s="72" t="str">
        <f t="shared" si="42"/>
        <v/>
      </c>
      <c r="J46" s="23" t="str">
        <f>計算シート!D169</f>
        <v/>
      </c>
      <c r="K46" s="66" t="str">
        <f t="shared" si="43"/>
        <v/>
      </c>
      <c r="L46" s="23" t="str">
        <f>計算シート!E169</f>
        <v/>
      </c>
      <c r="M46" s="66" t="str">
        <f t="shared" si="44"/>
        <v/>
      </c>
      <c r="N46" s="23" t="str">
        <f>計算シート!G169</f>
        <v/>
      </c>
      <c r="O46" s="104" t="str">
        <f t="shared" si="45"/>
        <v/>
      </c>
      <c r="P46" s="23" t="str">
        <f>計算シート!H169</f>
        <v/>
      </c>
      <c r="Q46" s="137" t="str">
        <f t="shared" si="46"/>
        <v/>
      </c>
      <c r="R46" s="23" t="str">
        <f t="shared" si="47"/>
        <v/>
      </c>
      <c r="S46" s="23" t="str">
        <f>計算シート!I169</f>
        <v/>
      </c>
      <c r="T46" s="73"/>
    </row>
    <row r="47" spans="1:20" ht="16.5" customHeight="1">
      <c r="A47" s="89"/>
      <c r="B47" s="90"/>
      <c r="C47" s="90"/>
      <c r="D47" s="91"/>
      <c r="E47" s="328"/>
      <c r="F47" s="329"/>
      <c r="G47" s="92"/>
      <c r="H47" s="23" t="str">
        <f>計算シート!C170</f>
        <v/>
      </c>
      <c r="I47" s="72" t="str">
        <f t="shared" si="42"/>
        <v/>
      </c>
      <c r="J47" s="23" t="str">
        <f>計算シート!D170</f>
        <v/>
      </c>
      <c r="K47" s="66" t="str">
        <f t="shared" si="43"/>
        <v/>
      </c>
      <c r="L47" s="23" t="str">
        <f>計算シート!E170</f>
        <v/>
      </c>
      <c r="M47" s="66" t="str">
        <f t="shared" si="44"/>
        <v/>
      </c>
      <c r="N47" s="23" t="str">
        <f>計算シート!G170</f>
        <v/>
      </c>
      <c r="O47" s="104" t="str">
        <f t="shared" si="45"/>
        <v/>
      </c>
      <c r="P47" s="23" t="str">
        <f>計算シート!H170</f>
        <v/>
      </c>
      <c r="Q47" s="137" t="str">
        <f t="shared" si="46"/>
        <v/>
      </c>
      <c r="R47" s="23" t="str">
        <f t="shared" si="47"/>
        <v/>
      </c>
      <c r="S47" s="23" t="str">
        <f>計算シート!I170</f>
        <v/>
      </c>
      <c r="T47" s="73"/>
    </row>
    <row r="48" spans="1:20" ht="16.5" customHeight="1">
      <c r="A48" s="89"/>
      <c r="B48" s="90"/>
      <c r="C48" s="90"/>
      <c r="D48" s="91"/>
      <c r="E48" s="328"/>
      <c r="F48" s="329"/>
      <c r="G48" s="92"/>
      <c r="H48" s="23" t="str">
        <f>計算シート!C171</f>
        <v/>
      </c>
      <c r="I48" s="72" t="str">
        <f t="shared" si="42"/>
        <v/>
      </c>
      <c r="J48" s="23" t="str">
        <f>計算シート!D171</f>
        <v/>
      </c>
      <c r="K48" s="66" t="str">
        <f t="shared" si="43"/>
        <v/>
      </c>
      <c r="L48" s="23" t="str">
        <f>計算シート!E171</f>
        <v/>
      </c>
      <c r="M48" s="66" t="str">
        <f t="shared" si="44"/>
        <v/>
      </c>
      <c r="N48" s="23" t="str">
        <f>計算シート!G171</f>
        <v/>
      </c>
      <c r="O48" s="104" t="str">
        <f t="shared" si="45"/>
        <v/>
      </c>
      <c r="P48" s="23" t="str">
        <f>計算シート!H171</f>
        <v/>
      </c>
      <c r="Q48" s="137" t="str">
        <f t="shared" si="46"/>
        <v/>
      </c>
      <c r="R48" s="23" t="str">
        <f t="shared" si="47"/>
        <v/>
      </c>
      <c r="S48" s="23" t="str">
        <f>計算シート!I171</f>
        <v/>
      </c>
      <c r="T48" s="73"/>
    </row>
    <row r="49" spans="1:20" ht="16.5" customHeight="1">
      <c r="A49" s="89"/>
      <c r="B49" s="90"/>
      <c r="C49" s="90"/>
      <c r="D49" s="91"/>
      <c r="E49" s="328"/>
      <c r="F49" s="329"/>
      <c r="G49" s="92"/>
      <c r="H49" s="23" t="str">
        <f>計算シート!C172</f>
        <v/>
      </c>
      <c r="I49" s="72" t="str">
        <f t="shared" si="42"/>
        <v/>
      </c>
      <c r="J49" s="23" t="str">
        <f>計算シート!D172</f>
        <v/>
      </c>
      <c r="K49" s="66" t="str">
        <f t="shared" si="43"/>
        <v/>
      </c>
      <c r="L49" s="23" t="str">
        <f>計算シート!E172</f>
        <v/>
      </c>
      <c r="M49" s="66" t="str">
        <f t="shared" si="44"/>
        <v/>
      </c>
      <c r="N49" s="23" t="str">
        <f>計算シート!G172</f>
        <v/>
      </c>
      <c r="O49" s="104" t="str">
        <f t="shared" si="45"/>
        <v/>
      </c>
      <c r="P49" s="23" t="str">
        <f>計算シート!H172</f>
        <v/>
      </c>
      <c r="Q49" s="137" t="str">
        <f t="shared" si="46"/>
        <v/>
      </c>
      <c r="R49" s="23" t="str">
        <f t="shared" si="47"/>
        <v/>
      </c>
      <c r="S49" s="23" t="str">
        <f>計算シート!I172</f>
        <v/>
      </c>
      <c r="T49" s="73"/>
    </row>
    <row r="50" spans="1:20" ht="16.5" customHeight="1">
      <c r="A50" s="89"/>
      <c r="B50" s="90"/>
      <c r="C50" s="90"/>
      <c r="D50" s="91"/>
      <c r="E50" s="328"/>
      <c r="F50" s="329"/>
      <c r="G50" s="92"/>
      <c r="H50" s="23" t="str">
        <f>計算シート!C173</f>
        <v/>
      </c>
      <c r="I50" s="72" t="str">
        <f t="shared" si="42"/>
        <v/>
      </c>
      <c r="J50" s="23" t="str">
        <f>計算シート!D173</f>
        <v/>
      </c>
      <c r="K50" s="66" t="str">
        <f t="shared" si="43"/>
        <v/>
      </c>
      <c r="L50" s="23" t="str">
        <f>計算シート!E173</f>
        <v/>
      </c>
      <c r="M50" s="66" t="str">
        <f t="shared" si="44"/>
        <v/>
      </c>
      <c r="N50" s="23" t="str">
        <f>計算シート!G173</f>
        <v/>
      </c>
      <c r="O50" s="104" t="str">
        <f t="shared" si="45"/>
        <v/>
      </c>
      <c r="P50" s="23" t="str">
        <f>計算シート!H173</f>
        <v/>
      </c>
      <c r="Q50" s="137" t="str">
        <f t="shared" si="46"/>
        <v/>
      </c>
      <c r="R50" s="23" t="str">
        <f t="shared" si="47"/>
        <v/>
      </c>
      <c r="S50" s="23" t="str">
        <f>計算シート!I173</f>
        <v/>
      </c>
      <c r="T50" s="73"/>
    </row>
    <row r="51" spans="1:20" ht="16.5" customHeight="1">
      <c r="A51" s="89"/>
      <c r="B51" s="90"/>
      <c r="C51" s="90"/>
      <c r="D51" s="91"/>
      <c r="E51" s="328"/>
      <c r="F51" s="329"/>
      <c r="G51" s="92"/>
      <c r="H51" s="23" t="str">
        <f>計算シート!C174</f>
        <v/>
      </c>
      <c r="I51" s="72" t="str">
        <f t="shared" si="42"/>
        <v/>
      </c>
      <c r="J51" s="23" t="str">
        <f>計算シート!D174</f>
        <v/>
      </c>
      <c r="K51" s="66" t="str">
        <f t="shared" si="43"/>
        <v/>
      </c>
      <c r="L51" s="23" t="str">
        <f>計算シート!E174</f>
        <v/>
      </c>
      <c r="M51" s="66" t="str">
        <f t="shared" si="44"/>
        <v/>
      </c>
      <c r="N51" s="23" t="str">
        <f>計算シート!G174</f>
        <v/>
      </c>
      <c r="O51" s="104" t="str">
        <f t="shared" si="45"/>
        <v/>
      </c>
      <c r="P51" s="23" t="str">
        <f>計算シート!H174</f>
        <v/>
      </c>
      <c r="Q51" s="137" t="str">
        <f t="shared" si="46"/>
        <v/>
      </c>
      <c r="R51" s="23" t="str">
        <f t="shared" si="47"/>
        <v/>
      </c>
      <c r="S51" s="23" t="str">
        <f>計算シート!I174</f>
        <v/>
      </c>
      <c r="T51" s="73"/>
    </row>
    <row r="52" spans="1:20" ht="16.5" customHeight="1">
      <c r="A52" s="89"/>
      <c r="B52" s="90"/>
      <c r="C52" s="90"/>
      <c r="D52" s="91"/>
      <c r="E52" s="328"/>
      <c r="F52" s="329"/>
      <c r="G52" s="92"/>
      <c r="H52" s="23" t="str">
        <f>計算シート!C175</f>
        <v/>
      </c>
      <c r="I52" s="72" t="str">
        <f t="shared" si="42"/>
        <v/>
      </c>
      <c r="J52" s="23" t="str">
        <f>計算シート!D175</f>
        <v/>
      </c>
      <c r="K52" s="66" t="str">
        <f t="shared" si="43"/>
        <v/>
      </c>
      <c r="L52" s="23" t="str">
        <f>計算シート!E175</f>
        <v/>
      </c>
      <c r="M52" s="66" t="str">
        <f t="shared" si="44"/>
        <v/>
      </c>
      <c r="N52" s="23" t="str">
        <f>計算シート!G175</f>
        <v/>
      </c>
      <c r="O52" s="104" t="str">
        <f t="shared" si="45"/>
        <v/>
      </c>
      <c r="P52" s="23" t="str">
        <f>計算シート!H175</f>
        <v/>
      </c>
      <c r="Q52" s="137" t="str">
        <f t="shared" si="46"/>
        <v/>
      </c>
      <c r="R52" s="23" t="str">
        <f t="shared" si="47"/>
        <v/>
      </c>
      <c r="S52" s="23" t="str">
        <f>計算シート!I175</f>
        <v/>
      </c>
      <c r="T52" s="73"/>
    </row>
    <row r="53" spans="1:20" ht="6.75" customHeight="1">
      <c r="A53" s="134"/>
      <c r="B53" s="135"/>
      <c r="C53" s="135"/>
      <c r="D53" s="136"/>
      <c r="E53" s="126"/>
      <c r="F53" s="127"/>
      <c r="G53" s="131"/>
      <c r="H53" s="23"/>
      <c r="I53" s="72" t="str">
        <f t="shared" si="42"/>
        <v/>
      </c>
      <c r="J53" s="23"/>
      <c r="K53" s="66" t="str">
        <f t="shared" si="43"/>
        <v/>
      </c>
      <c r="L53" s="72"/>
      <c r="M53" s="66" t="str">
        <f t="shared" si="44"/>
        <v/>
      </c>
      <c r="N53" s="23"/>
      <c r="O53" s="104" t="str">
        <f t="shared" si="45"/>
        <v/>
      </c>
      <c r="Q53" s="137" t="str">
        <f t="shared" si="46"/>
        <v/>
      </c>
      <c r="R53" s="23" t="str">
        <f t="shared" si="47"/>
        <v/>
      </c>
      <c r="S53" s="79"/>
      <c r="T53" s="73"/>
    </row>
    <row r="54" spans="1:20" ht="16.5" customHeight="1">
      <c r="A54" s="134"/>
      <c r="B54" s="135"/>
      <c r="C54" s="135"/>
      <c r="D54" s="136"/>
      <c r="E54" s="328" t="str">
        <f>IF(S54="","",SUM(S54:S63))</f>
        <v/>
      </c>
      <c r="F54" s="329"/>
      <c r="G54" s="131"/>
      <c r="H54" s="23" t="str">
        <f>計算シート!C210</f>
        <v/>
      </c>
      <c r="I54" s="72" t="str">
        <f t="shared" si="42"/>
        <v/>
      </c>
      <c r="J54" s="23" t="str">
        <f>計算シート!D210</f>
        <v/>
      </c>
      <c r="K54" s="66" t="str">
        <f t="shared" si="43"/>
        <v/>
      </c>
      <c r="L54" s="23" t="str">
        <f>計算シート!E210</f>
        <v/>
      </c>
      <c r="M54" s="66" t="str">
        <f t="shared" si="44"/>
        <v/>
      </c>
      <c r="N54" s="23" t="str">
        <f>計算シート!G210</f>
        <v/>
      </c>
      <c r="O54" s="104" t="str">
        <f t="shared" si="45"/>
        <v/>
      </c>
      <c r="P54" s="23" t="str">
        <f>計算シート!H210</f>
        <v/>
      </c>
      <c r="Q54" s="137" t="str">
        <f t="shared" si="46"/>
        <v/>
      </c>
      <c r="R54" s="23" t="str">
        <f t="shared" si="47"/>
        <v/>
      </c>
      <c r="S54" s="23" t="str">
        <f>計算シート!I210</f>
        <v/>
      </c>
      <c r="T54" s="73"/>
    </row>
    <row r="55" spans="1:20" ht="16.5" customHeight="1">
      <c r="A55" s="134"/>
      <c r="B55" s="135"/>
      <c r="C55" s="135"/>
      <c r="D55" s="136"/>
      <c r="E55" s="328"/>
      <c r="F55" s="329"/>
      <c r="G55" s="131"/>
      <c r="H55" s="23" t="str">
        <f>計算シート!C211</f>
        <v/>
      </c>
      <c r="I55" s="72" t="str">
        <f t="shared" si="42"/>
        <v/>
      </c>
      <c r="J55" s="23" t="str">
        <f>計算シート!D211</f>
        <v/>
      </c>
      <c r="K55" s="66" t="str">
        <f t="shared" si="43"/>
        <v/>
      </c>
      <c r="L55" s="23" t="str">
        <f>計算シート!E211</f>
        <v/>
      </c>
      <c r="M55" s="66" t="str">
        <f t="shared" si="44"/>
        <v/>
      </c>
      <c r="N55" s="23" t="str">
        <f>計算シート!G211</f>
        <v/>
      </c>
      <c r="O55" s="104" t="str">
        <f t="shared" si="45"/>
        <v/>
      </c>
      <c r="P55" s="23" t="str">
        <f>計算シート!H211</f>
        <v/>
      </c>
      <c r="Q55" s="137" t="str">
        <f t="shared" si="46"/>
        <v/>
      </c>
      <c r="R55" s="23" t="str">
        <f t="shared" ref="R55:R63" si="48">IF(P55&lt;&gt;"","＝","")</f>
        <v/>
      </c>
      <c r="S55" s="23" t="str">
        <f>計算シート!I211</f>
        <v/>
      </c>
      <c r="T55" s="73"/>
    </row>
    <row r="56" spans="1:20" ht="16.5" customHeight="1">
      <c r="A56" s="134"/>
      <c r="B56" s="135"/>
      <c r="C56" s="135"/>
      <c r="D56" s="136"/>
      <c r="E56" s="328"/>
      <c r="F56" s="329"/>
      <c r="G56" s="131"/>
      <c r="H56" s="23" t="str">
        <f>計算シート!C212</f>
        <v/>
      </c>
      <c r="I56" s="72" t="str">
        <f t="shared" si="42"/>
        <v/>
      </c>
      <c r="J56" s="23" t="str">
        <f>計算シート!D212</f>
        <v/>
      </c>
      <c r="K56" s="66" t="str">
        <f t="shared" si="43"/>
        <v/>
      </c>
      <c r="L56" s="23" t="str">
        <f>計算シート!E212</f>
        <v/>
      </c>
      <c r="M56" s="66" t="str">
        <f t="shared" si="44"/>
        <v/>
      </c>
      <c r="N56" s="23" t="str">
        <f>計算シート!G212</f>
        <v/>
      </c>
      <c r="O56" s="104" t="str">
        <f t="shared" si="45"/>
        <v/>
      </c>
      <c r="P56" s="23" t="str">
        <f>計算シート!H212</f>
        <v/>
      </c>
      <c r="Q56" s="137" t="str">
        <f t="shared" si="46"/>
        <v/>
      </c>
      <c r="R56" s="23" t="str">
        <f t="shared" si="48"/>
        <v/>
      </c>
      <c r="S56" s="23" t="str">
        <f>計算シート!I212</f>
        <v/>
      </c>
      <c r="T56" s="73"/>
    </row>
    <row r="57" spans="1:20" ht="16.5" customHeight="1">
      <c r="A57" s="89"/>
      <c r="B57" s="90"/>
      <c r="C57" s="90"/>
      <c r="D57" s="91"/>
      <c r="E57" s="328"/>
      <c r="F57" s="329"/>
      <c r="G57" s="92"/>
      <c r="H57" s="23" t="str">
        <f>計算シート!C213</f>
        <v/>
      </c>
      <c r="I57" s="72" t="str">
        <f t="shared" si="42"/>
        <v/>
      </c>
      <c r="J57" s="23" t="str">
        <f>計算シート!D213</f>
        <v/>
      </c>
      <c r="K57" s="66" t="str">
        <f t="shared" si="43"/>
        <v/>
      </c>
      <c r="L57" s="23" t="str">
        <f>計算シート!E213</f>
        <v/>
      </c>
      <c r="M57" s="66" t="str">
        <f t="shared" si="44"/>
        <v/>
      </c>
      <c r="N57" s="23" t="str">
        <f>計算シート!G213</f>
        <v/>
      </c>
      <c r="O57" s="104" t="str">
        <f t="shared" si="45"/>
        <v/>
      </c>
      <c r="P57" s="23" t="str">
        <f>計算シート!H213</f>
        <v/>
      </c>
      <c r="Q57" s="137" t="str">
        <f t="shared" si="46"/>
        <v/>
      </c>
      <c r="R57" s="23" t="str">
        <f t="shared" si="48"/>
        <v/>
      </c>
      <c r="S57" s="23" t="str">
        <f>計算シート!I213</f>
        <v/>
      </c>
      <c r="T57" s="73"/>
    </row>
    <row r="58" spans="1:20" ht="16.5" customHeight="1">
      <c r="A58" s="134"/>
      <c r="B58" s="135"/>
      <c r="C58" s="135"/>
      <c r="D58" s="136"/>
      <c r="E58" s="328"/>
      <c r="F58" s="329"/>
      <c r="G58" s="131"/>
      <c r="H58" s="23" t="str">
        <f>計算シート!C214</f>
        <v/>
      </c>
      <c r="I58" s="72" t="str">
        <f t="shared" si="42"/>
        <v/>
      </c>
      <c r="J58" s="23" t="str">
        <f>計算シート!D214</f>
        <v/>
      </c>
      <c r="K58" s="66" t="str">
        <f t="shared" si="43"/>
        <v/>
      </c>
      <c r="L58" s="23" t="str">
        <f>計算シート!E214</f>
        <v/>
      </c>
      <c r="M58" s="66" t="str">
        <f t="shared" si="44"/>
        <v/>
      </c>
      <c r="N58" s="23" t="str">
        <f>計算シート!G214</f>
        <v/>
      </c>
      <c r="O58" s="104" t="str">
        <f t="shared" si="45"/>
        <v/>
      </c>
      <c r="P58" s="23" t="str">
        <f>計算シート!H214</f>
        <v/>
      </c>
      <c r="Q58" s="137" t="str">
        <f t="shared" si="46"/>
        <v/>
      </c>
      <c r="R58" s="23" t="str">
        <f t="shared" si="48"/>
        <v/>
      </c>
      <c r="S58" s="23" t="str">
        <f>計算シート!I214</f>
        <v/>
      </c>
      <c r="T58" s="73"/>
    </row>
    <row r="59" spans="1:20" ht="16.5" customHeight="1">
      <c r="A59" s="89"/>
      <c r="B59" s="90"/>
      <c r="C59" s="90"/>
      <c r="D59" s="91"/>
      <c r="E59" s="328"/>
      <c r="F59" s="329"/>
      <c r="G59" s="92"/>
      <c r="H59" s="23" t="str">
        <f>計算シート!C215</f>
        <v/>
      </c>
      <c r="I59" s="72" t="str">
        <f t="shared" si="42"/>
        <v/>
      </c>
      <c r="J59" s="23" t="str">
        <f>計算シート!D215</f>
        <v/>
      </c>
      <c r="K59" s="66" t="str">
        <f t="shared" si="43"/>
        <v/>
      </c>
      <c r="L59" s="23" t="str">
        <f>計算シート!E215</f>
        <v/>
      </c>
      <c r="M59" s="66" t="str">
        <f t="shared" si="44"/>
        <v/>
      </c>
      <c r="N59" s="23" t="str">
        <f>計算シート!G215</f>
        <v/>
      </c>
      <c r="O59" s="104" t="str">
        <f t="shared" si="45"/>
        <v/>
      </c>
      <c r="P59" s="23" t="str">
        <f>計算シート!H215</f>
        <v/>
      </c>
      <c r="Q59" s="137" t="str">
        <f t="shared" si="46"/>
        <v/>
      </c>
      <c r="R59" s="23" t="str">
        <f t="shared" si="48"/>
        <v/>
      </c>
      <c r="S59" s="23" t="str">
        <f>計算シート!I215</f>
        <v/>
      </c>
      <c r="T59" s="73"/>
    </row>
    <row r="60" spans="1:20" ht="16.5" customHeight="1">
      <c r="A60" s="89"/>
      <c r="B60" s="90"/>
      <c r="C60" s="90"/>
      <c r="D60" s="91"/>
      <c r="E60" s="328"/>
      <c r="F60" s="329"/>
      <c r="G60" s="92"/>
      <c r="H60" s="23" t="str">
        <f>計算シート!C216</f>
        <v/>
      </c>
      <c r="I60" s="72" t="str">
        <f t="shared" si="42"/>
        <v/>
      </c>
      <c r="J60" s="23" t="str">
        <f>計算シート!D216</f>
        <v/>
      </c>
      <c r="K60" s="66" t="str">
        <f t="shared" si="43"/>
        <v/>
      </c>
      <c r="L60" s="23" t="str">
        <f>計算シート!E216</f>
        <v/>
      </c>
      <c r="M60" s="66" t="str">
        <f t="shared" si="44"/>
        <v/>
      </c>
      <c r="N60" s="23" t="str">
        <f>計算シート!G216</f>
        <v/>
      </c>
      <c r="O60" s="104" t="str">
        <f t="shared" si="45"/>
        <v/>
      </c>
      <c r="P60" s="23" t="str">
        <f>計算シート!H216</f>
        <v/>
      </c>
      <c r="Q60" s="137" t="str">
        <f t="shared" si="46"/>
        <v/>
      </c>
      <c r="R60" s="23" t="str">
        <f t="shared" si="48"/>
        <v/>
      </c>
      <c r="S60" s="23" t="str">
        <f>計算シート!I216</f>
        <v/>
      </c>
      <c r="T60" s="73"/>
    </row>
    <row r="61" spans="1:20" ht="16.5" customHeight="1">
      <c r="A61" s="25"/>
      <c r="B61" s="26"/>
      <c r="C61" s="26"/>
      <c r="D61" s="27"/>
      <c r="E61" s="328"/>
      <c r="F61" s="329"/>
      <c r="G61" s="60"/>
      <c r="H61" s="23" t="str">
        <f>計算シート!C217</f>
        <v/>
      </c>
      <c r="I61" s="72" t="str">
        <f t="shared" si="42"/>
        <v/>
      </c>
      <c r="J61" s="23" t="str">
        <f>計算シート!D217</f>
        <v/>
      </c>
      <c r="K61" s="66" t="str">
        <f t="shared" si="43"/>
        <v/>
      </c>
      <c r="L61" s="23" t="str">
        <f>計算シート!E217</f>
        <v/>
      </c>
      <c r="M61" s="66" t="str">
        <f t="shared" si="44"/>
        <v/>
      </c>
      <c r="N61" s="23" t="str">
        <f>計算シート!G217</f>
        <v/>
      </c>
      <c r="O61" s="104" t="str">
        <f t="shared" si="45"/>
        <v/>
      </c>
      <c r="P61" s="23" t="str">
        <f>計算シート!H217</f>
        <v/>
      </c>
      <c r="Q61" s="137" t="str">
        <f t="shared" si="46"/>
        <v/>
      </c>
      <c r="R61" s="23" t="str">
        <f t="shared" si="48"/>
        <v/>
      </c>
      <c r="S61" s="23" t="str">
        <f>計算シート!I217</f>
        <v/>
      </c>
      <c r="T61" s="73"/>
    </row>
    <row r="62" spans="1:20" ht="16.5" customHeight="1">
      <c r="A62" s="333"/>
      <c r="B62" s="334"/>
      <c r="C62" s="334"/>
      <c r="D62" s="335"/>
      <c r="E62" s="328"/>
      <c r="F62" s="329"/>
      <c r="G62" s="60"/>
      <c r="H62" s="23" t="str">
        <f>計算シート!C218</f>
        <v/>
      </c>
      <c r="I62" s="72" t="str">
        <f t="shared" si="42"/>
        <v/>
      </c>
      <c r="J62" s="23" t="str">
        <f>計算シート!D218</f>
        <v/>
      </c>
      <c r="K62" s="66" t="str">
        <f t="shared" si="43"/>
        <v/>
      </c>
      <c r="L62" s="23" t="str">
        <f>計算シート!E218</f>
        <v/>
      </c>
      <c r="M62" s="66" t="str">
        <f t="shared" si="44"/>
        <v/>
      </c>
      <c r="N62" s="23" t="str">
        <f>計算シート!G218</f>
        <v/>
      </c>
      <c r="O62" s="104" t="str">
        <f t="shared" si="45"/>
        <v/>
      </c>
      <c r="P62" s="23" t="str">
        <f>計算シート!H218</f>
        <v/>
      </c>
      <c r="Q62" s="137" t="str">
        <f t="shared" si="46"/>
        <v/>
      </c>
      <c r="R62" s="23" t="str">
        <f t="shared" si="48"/>
        <v/>
      </c>
      <c r="S62" s="23" t="str">
        <f>計算シート!I218</f>
        <v/>
      </c>
      <c r="T62" s="73"/>
    </row>
    <row r="63" spans="1:20" ht="16.5" customHeight="1">
      <c r="A63" s="131"/>
      <c r="B63" s="132"/>
      <c r="C63" s="132"/>
      <c r="D63" s="133"/>
      <c r="E63" s="328"/>
      <c r="F63" s="329"/>
      <c r="G63" s="131"/>
      <c r="H63" s="23" t="str">
        <f>計算シート!C219</f>
        <v/>
      </c>
      <c r="I63" s="72" t="str">
        <f t="shared" si="42"/>
        <v/>
      </c>
      <c r="J63" s="23" t="str">
        <f>計算シート!D219</f>
        <v/>
      </c>
      <c r="K63" s="66" t="str">
        <f t="shared" si="43"/>
        <v/>
      </c>
      <c r="L63" s="23" t="str">
        <f>計算シート!E219</f>
        <v/>
      </c>
      <c r="M63" s="66" t="str">
        <f t="shared" si="44"/>
        <v/>
      </c>
      <c r="N63" s="23" t="str">
        <f>計算シート!G219</f>
        <v/>
      </c>
      <c r="O63" s="104" t="str">
        <f t="shared" si="45"/>
        <v/>
      </c>
      <c r="P63" s="23" t="str">
        <f>計算シート!H219</f>
        <v/>
      </c>
      <c r="Q63" s="137" t="str">
        <f t="shared" si="46"/>
        <v/>
      </c>
      <c r="R63" s="23" t="str">
        <f t="shared" si="48"/>
        <v/>
      </c>
      <c r="S63" s="23" t="str">
        <f>計算シート!I219</f>
        <v/>
      </c>
      <c r="T63" s="73"/>
    </row>
    <row r="64" spans="1:20" ht="6.75" customHeight="1">
      <c r="A64" s="29"/>
      <c r="B64" s="30"/>
      <c r="C64" s="30"/>
      <c r="D64" s="31"/>
      <c r="E64" s="328"/>
      <c r="F64" s="329"/>
      <c r="G64" s="74"/>
      <c r="H64" s="76"/>
      <c r="I64" s="75"/>
      <c r="J64" s="76"/>
      <c r="K64" s="77"/>
      <c r="L64" s="75"/>
      <c r="M64" s="76"/>
      <c r="N64" s="76"/>
      <c r="O64" s="77"/>
      <c r="P64" s="76"/>
      <c r="Q64" s="76"/>
      <c r="R64" s="23" t="str">
        <f>IF(S54="","","計")</f>
        <v/>
      </c>
      <c r="S64" s="84"/>
      <c r="T64" s="78"/>
    </row>
    <row r="65" spans="1:20" ht="27.75" customHeight="1">
      <c r="A65" s="336" t="s">
        <v>47</v>
      </c>
      <c r="B65" s="337"/>
      <c r="C65" s="337"/>
      <c r="D65" s="338"/>
      <c r="E65" s="339">
        <f>SUM(E8:F64)</f>
        <v>581970</v>
      </c>
      <c r="F65" s="340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</row>
    <row r="66" spans="1:20" ht="14.25" customHeight="1"/>
  </sheetData>
  <sheetProtection password="C790" sheet="1" objects="1" scenarios="1"/>
  <mergeCells count="72">
    <mergeCell ref="A8:D8"/>
    <mergeCell ref="E8:F8"/>
    <mergeCell ref="A5:D6"/>
    <mergeCell ref="E6:F6"/>
    <mergeCell ref="E5:T5"/>
    <mergeCell ref="G6:T6"/>
    <mergeCell ref="A3:T3"/>
    <mergeCell ref="A21:D21"/>
    <mergeCell ref="A23:D23"/>
    <mergeCell ref="E23:F23"/>
    <mergeCell ref="A10:D10"/>
    <mergeCell ref="E10:F10"/>
    <mergeCell ref="A11:D1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25:D25"/>
    <mergeCell ref="E25:F25"/>
    <mergeCell ref="A27:D27"/>
    <mergeCell ref="A37:D37"/>
    <mergeCell ref="E37:F37"/>
    <mergeCell ref="E28:F28"/>
    <mergeCell ref="E29:F29"/>
    <mergeCell ref="E31:F31"/>
    <mergeCell ref="E33:F33"/>
    <mergeCell ref="E34:F34"/>
    <mergeCell ref="E35:F35"/>
    <mergeCell ref="E36:F36"/>
    <mergeCell ref="E30:F30"/>
    <mergeCell ref="E32:F32"/>
    <mergeCell ref="A62:D62"/>
    <mergeCell ref="E62:F62"/>
    <mergeCell ref="A65:D65"/>
    <mergeCell ref="E65:F65"/>
    <mergeCell ref="G65:T65"/>
    <mergeCell ref="E63:F63"/>
    <mergeCell ref="E64:F64"/>
    <mergeCell ref="E20:F20"/>
    <mergeCell ref="E22:F22"/>
    <mergeCell ref="E24:F24"/>
    <mergeCell ref="E26:F26"/>
    <mergeCell ref="E27:F27"/>
    <mergeCell ref="E21:F21"/>
    <mergeCell ref="E38:F38"/>
    <mergeCell ref="E39:F39"/>
    <mergeCell ref="E40:F40"/>
    <mergeCell ref="E42:F42"/>
    <mergeCell ref="E41:F41"/>
    <mergeCell ref="E43:F43"/>
    <mergeCell ref="E44:F44"/>
    <mergeCell ref="E45:F45"/>
    <mergeCell ref="E46:F46"/>
    <mergeCell ref="E47:F47"/>
    <mergeCell ref="E61:F61"/>
    <mergeCell ref="E57:F57"/>
    <mergeCell ref="E59:F59"/>
    <mergeCell ref="E60:F60"/>
    <mergeCell ref="E48:F48"/>
    <mergeCell ref="E49:F49"/>
    <mergeCell ref="E50:F50"/>
    <mergeCell ref="E51:F51"/>
    <mergeCell ref="E52:F52"/>
    <mergeCell ref="E54:F54"/>
    <mergeCell ref="E55:F55"/>
    <mergeCell ref="E56:F56"/>
    <mergeCell ref="E58:F58"/>
  </mergeCells>
  <phoneticPr fontId="1"/>
  <printOptions horizontalCentered="1"/>
  <pageMargins left="0.78740157480314965" right="0.78740157480314965" top="0.98425196850393704" bottom="0.70866141732283472" header="0.51181102362204722" footer="0.43307086614173229"/>
  <pageSetup paperSize="9" scale="7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注意事項</vt:lpstr>
      <vt:lpstr>入力シート１</vt:lpstr>
      <vt:lpstr>入力シート２</vt:lpstr>
      <vt:lpstr>計算シート</vt:lpstr>
      <vt:lpstr>参照用</vt:lpstr>
      <vt:lpstr>【提出】事業計画書</vt:lpstr>
      <vt:lpstr>【提出】別紙１－１ 所要額調書</vt:lpstr>
      <vt:lpstr>【提出】別紙１－２支出予定額明細書</vt:lpstr>
      <vt:lpstr>【提出】事業計画書!Print_Area</vt:lpstr>
      <vt:lpstr>'【提出】別紙１－１ 所要額調書'!Print_Area</vt:lpstr>
      <vt:lpstr>'【提出】別紙１－２支出予定額明細書'!Print_Area</vt:lpstr>
      <vt:lpstr>注意事項!Print_Area</vt:lpstr>
      <vt:lpstr>入力シート２!Print_Area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山﨑　一輝</cp:lastModifiedBy>
  <cp:lastPrinted>2024-06-06T05:04:33Z</cp:lastPrinted>
  <dcterms:created xsi:type="dcterms:W3CDTF">2002-04-17T02:56:42Z</dcterms:created>
  <dcterms:modified xsi:type="dcterms:W3CDTF">2025-06-02T01:57:51Z</dcterms:modified>
</cp:coreProperties>
</file>