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
    </mc:Choice>
  </mc:AlternateContent>
  <xr:revisionPtr revIDLastSave="0" documentId="13_ncr:1_{1729A916-02B5-4735-BF64-934D304C0ED5}" xr6:coauthVersionLast="47" xr6:coauthVersionMax="47" xr10:uidLastSave="{00000000-0000-0000-0000-000000000000}"/>
  <workbookProtection workbookAlgorithmName="SHA-512" workbookHashValue="GxZKwFr+7HZoL3ALz7CHpOnsFRg7y6WPiZG0jnO7uRZ1lzyL+8mWJdaBnorrtGNrPGJYPJorXjhlsrfVnJTJVQ==" workbookSaltValue="F6i8tQmmFlXiFTmpAmyU4A=="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E85" i="4"/>
  <c r="BB10" i="4"/>
  <c r="AT10" i="4"/>
  <c r="AL10" i="4"/>
  <c r="W10" i="4"/>
  <c r="P10" i="4"/>
  <c r="B10" i="4"/>
  <c r="BB8" i="4"/>
  <c r="P8" i="4"/>
  <c r="I8" i="4"/>
  <c r="B8"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<sst xmlns="http://schemas.openxmlformats.org/spreadsheetml/2006/main" count="231" uniqueCount="113">
  <si>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</si>
  <si>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</si>
  <si>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</si>
  <si>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</si>
  <si>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</si>
  <si>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</si>
  <si>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</si>
  <si>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</si>
  <si>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</si>
  <si>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</si>
  <si>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</si>
  <si>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</si>
  <si>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</si>
  <si>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</si>
  <si>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</si>
  <si>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</si>
  <si>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</si>
  <si>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</si>
  <si>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</si>
  <si>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</si>
  <si>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</si>
  <si>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</si>
  <si>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</si>
  <si>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</si>
  <si>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</si>
  <si>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</si>
  <si>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</si>
  <si>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</si>
  <si>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</si>
  <si>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</si>
  <si>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</si>
  <si>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</si>
  <si>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</si>
  <si>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</si>
  <si>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</si>
  <si>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</si>
  <si>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</si>
  <si>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</si>
  <si>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</si>
  <si>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</si>
  <si>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</si>
  <si>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</si>
  <si>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</si>
  <si>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</si>
  <si>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</si>
  <si>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</si>
  <si>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</si>
  <si>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</si>
  <si>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</si>
  <si>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</si>
  <si>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</si>
  <si>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</si>
  <si>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</si>
  <si>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</si>
  <si>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</si>
  <si>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</si>
  <si>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</si>
  <si>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</si>
  <si>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</si>
  <si>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</si>
  <si>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</si>
  <si>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</si>
  <si>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</si>
  <si>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</si>
  <si>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</si>
  <si>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</si>
  <si>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</si>
  <si>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</si>
  <si>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</si>
  <si>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</si>
  <si>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</si>
  <si>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</si>
  <si>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</si>
  <si>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</si>
  <si>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</si>
  <si>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</si>
  <si>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</si>
  <si>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</si>
  <si>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</si>
  <si>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</si>
  <si>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</si>
  <si>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</si>
  <si>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</si>
  <si>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</si>
  <si>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</si>
  <si>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</si>
  <si>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</si>
  <si>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</si>
  <si>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</si>
  <si>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</si>
  <si>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</si>
  <si>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</si>
  <si>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</si>
  <si>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</si>
  <si>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</si>
  <si>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</si>
  <si>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</si>
  <si>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</si>
  <si>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</si>
  <si>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</si>
  <si>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</si>
  <si>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</si>
  <si>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</si>
  <si>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</si>
  <si>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</si>
  <si>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</si>
  <si>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</si>
  <si>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</si>
  <si>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</si>
  <si>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</si>
  <si>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及び⑤料金回収率は類似団体平均値を上回っており、経営状況は比較的良好といえる。しかし、長期的には施設の更新事業及び給水人口の減少により経常収支の悪化が見込まれる。また、物価の高騰により各費用の増加が予想される。引き続き経営改革に取り組み費用の削減に努め、⑥給水原価を抑制するとともに、令和６年度に水道料金審議会を行い、適正な水道料金を設定する。
　③流動比率は、令和６年度から本格的に開始する施設統合事業や重要給水施設配水管耐震化事業に向け資産確保のため２億円企業債借入を行い、現金・預金の減少を抑制したことと、年度末工期の配水管布設及び布設替工事費が減少し、流動負債となる未払金が減少したため指数が少し改善し、類似団体平均値を上回る結果となった。今後も施設の更新費用を企業債の借入により賄っていくことを予定しているため、④企業債残高対給水収益比率が増加していくことが予測される。
　⑦施設利用率については、類似団体平均値を上回っており、施設の有効利用ができているといえる。しかし、老朽化が進んでいるため新たに建設する配水場に既存の配水場を統合する計画に着手し、更なる効率化を行う。
　⑧有収率は、類似団体平均値を上回って推移している。しかし、前年度と比較すると減少しているため基幹管路や配水場等の老朽化した施設を中心に投資を行い、有収率を向上できるように努めていく必要がある。</t>
    <rPh sb="92" eb="94">
      <t>ブッカ</t>
    </rPh>
    <rPh sb="100" eb="101">
      <t>カク</t>
    </rPh>
    <rPh sb="101" eb="103">
      <t>ヒヨウ</t>
    </rPh>
    <rPh sb="150" eb="152">
      <t>レイワ</t>
    </rPh>
    <rPh sb="153" eb="155">
      <t>ネンド</t>
    </rPh>
    <rPh sb="160" eb="163">
      <t>シンギカイ</t>
    </rPh>
    <rPh sb="164" eb="165">
      <t>オコナ</t>
    </rPh>
    <rPh sb="167" eb="169">
      <t>テキセイ</t>
    </rPh>
    <rPh sb="170" eb="174">
      <t>スイドウリョウキン</t>
    </rPh>
    <rPh sb="175" eb="177">
      <t>セッテイ</t>
    </rPh>
    <rPh sb="189" eb="191">
      <t>レイワ</t>
    </rPh>
    <rPh sb="192" eb="194">
      <t>ネンド</t>
    </rPh>
    <rPh sb="236" eb="238">
      <t>オクエン</t>
    </rPh>
    <rPh sb="238" eb="241">
      <t>キギョウサイ</t>
    </rPh>
    <rPh sb="241" eb="243">
      <t>カリイレ</t>
    </rPh>
    <rPh sb="244" eb="245">
      <t>オコナ</t>
    </rPh>
    <rPh sb="299" eb="301">
      <t>ゲンショウ</t>
    </rPh>
    <rPh sb="322" eb="324">
      <t>ウワマワ</t>
    </rPh>
    <rPh sb="325" eb="327">
      <t>ケッカ</t>
    </rPh>
    <rPh sb="332" eb="334">
      <t>コンゴ</t>
    </rPh>
    <phoneticPr fontId="4"/>
  </si>
  <si>
    <t>　①有形固定資産減価償却率は、固定資産の老朽化に伴い年々増加傾向にある。また、拡張時代に埋設した配水管が法定耐用年数を超え始めたため、②管路経年化率も年々増加傾向にある。前年度に続き類似団体平均値を下回ったものの、良好とは言い難く耐用年数が40年以上とされるダクタイル鋳鉄管や高密度ポリエチレン管を積極的に採用することにより管路の長寿命化を図っている。
　③管路更新率は、構成市町の下水道整備に同調して配水支管の老朽管を中心に積極的に更新を行ってきたため、類似団体平均値を上回って推移してきたが、令和５年度については、配水施設統合事業の費用が増加したため、管路更新に係る費用が削減され前年度と比べ低下した。今後も配水施設統合事業や、大口径基幹管路更新を進めることにより、率は低下し平均値に近づくと予測される。</t>
    <rPh sb="249" eb="251">
      <t>レイワ</t>
    </rPh>
    <rPh sb="252" eb="254">
      <t>ネンド</t>
    </rPh>
    <rPh sb="266" eb="268">
      <t>ジギョウ</t>
    </rPh>
    <rPh sb="272" eb="274">
      <t>ゾウカ</t>
    </rPh>
    <rPh sb="293" eb="296">
      <t>ゼンネンド</t>
    </rPh>
    <rPh sb="297" eb="298">
      <t>クラ</t>
    </rPh>
    <rPh sb="299" eb="301">
      <t>テイカ</t>
    </rPh>
    <rPh sb="304" eb="306">
      <t>コンゴ</t>
    </rPh>
    <rPh sb="307" eb="311">
      <t>ハイスイシセツ</t>
    </rPh>
    <rPh sb="311" eb="313">
      <t>トウゴウ</t>
    </rPh>
    <rPh sb="313" eb="315">
      <t>ジギョウ</t>
    </rPh>
    <rPh sb="317" eb="320">
      <t>ダイコウケイ</t>
    </rPh>
    <rPh sb="320" eb="324">
      <t>キカンカンロ</t>
    </rPh>
    <rPh sb="324" eb="326">
      <t>コウシン</t>
    </rPh>
    <rPh sb="327" eb="328">
      <t>スス</t>
    </rPh>
    <rPh sb="336" eb="337">
      <t>リツ</t>
    </rPh>
    <rPh sb="338" eb="340">
      <t>テイカ</t>
    </rPh>
    <phoneticPr fontId="4"/>
  </si>
  <si>
    <t>　令和５年度決算では、経営の健全性・効率性における各指標は類似団体平均値と比較して概ね良好な数値を示しており、健全かつ効率的に経営を行っているといえる。しかし、支出については令和６年度から県営水道の値上げが段階的に開始される事等により増加し、収入については給水人口の減少や節水機器の更なる普及により減少が予測されるなか、老朽化した施設の更新・統合事業や基幹管路・重要給水施設管路の耐震化に多額の費用が見込まれるため、経営状況は厳しさを増していくと思われる。令和６年度に水道料金審議会を行い適正な水道料金を設定し、強靭で持続可能な水道事業の構築を行います。</t>
    <rPh sb="80" eb="82">
      <t>シシュツ</t>
    </rPh>
    <rPh sb="87" eb="89">
      <t>レイワ</t>
    </rPh>
    <rPh sb="90" eb="92">
      <t>ネンド</t>
    </rPh>
    <rPh sb="94" eb="98">
      <t>ケンエイスイドウ</t>
    </rPh>
    <rPh sb="99" eb="101">
      <t>ネア</t>
    </rPh>
    <rPh sb="103" eb="106">
      <t>ダンカイテキ</t>
    </rPh>
    <rPh sb="107" eb="109">
      <t>カイシ</t>
    </rPh>
    <rPh sb="112" eb="113">
      <t>コト</t>
    </rPh>
    <rPh sb="113" eb="114">
      <t>トウ</t>
    </rPh>
    <rPh sb="117" eb="119">
      <t>ゾウカ</t>
    </rPh>
    <rPh sb="121" eb="123">
      <t>シュウニュウ</t>
    </rPh>
    <rPh sb="228" eb="230">
      <t>レイワ</t>
    </rPh>
    <rPh sb="231" eb="233">
      <t>ネンド</t>
    </rPh>
    <rPh sb="234" eb="238">
      <t>スイドウリョウキン</t>
    </rPh>
    <rPh sb="238" eb="241">
      <t>シンギカイ</t>
    </rPh>
    <rPh sb="242" eb="243">
      <t>オコナ</t>
    </rPh>
    <rPh sb="244" eb="246">
      <t>テキセイ</t>
    </rPh>
    <rPh sb="272" eb="2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</si>
</sst>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1.92</c:v>
                </c:pt>
                <c:pt idx="1">
                  <c:v>2.1</c:v>
                </c:pt>
                <c:pt idx="2">
                  <c:v>1.73</c:v>
                </c:pt>
                <c:pt idx="3">
                  <c:v>1.48</c:v>
                </c:pt>
                <c:pt idx="4">
                  <c:v>1.27</c:v>
                </c:pt>
              </c:numCache>
            </c:numRef>
          </c:val>
          <c:extLst>
            <c:ext xmlns:c16="http://schemas.microsoft.com/office/drawing/2014/chart" uri="{C3380CC4-5D6E-409C-BE32-E72D297353CC}">
              <c16:uniqueId val="{00000000-C9BE-414A-970A-72D45A78DE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9BE-414A-970A-72D45A78DE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71.87</c:v>
                </c:pt>
                <c:pt idx="1">
                  <c:v>72.7</c:v>
                </c:pt>
                <c:pt idx="2">
                  <c:v>71.900000000000006</c:v>
                </c:pt>
                <c:pt idx="3">
                  <c:v>71.14</c:v>
                </c:pt>
                <c:pt idx="4">
                  <c:v>70.73</c:v>
                </c:pt>
              </c:numCache>
            </c:numRef>
          </c:val>
          <c:extLst>
            <c:ext xmlns:c16="http://schemas.microsoft.com/office/drawing/2014/chart" uri="{C3380CC4-5D6E-409C-BE32-E72D297353CC}">
              <c16:uniqueId val="{00000000-4D85-47AB-8ED3-EDF0A6EA9C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D85-47AB-8ED3-EDF0A6EA9C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94.4</c:v>
                </c:pt>
                <c:pt idx="1">
                  <c:v>95.09</c:v>
                </c:pt>
                <c:pt idx="2">
                  <c:v>95.41</c:v>
                </c:pt>
                <c:pt idx="3">
                  <c:v>94.88</c:v>
                </c:pt>
                <c:pt idx="4">
                  <c:v>94.32</c:v>
                </c:pt>
              </c:numCache>
            </c:numRef>
          </c:val>
          <c:extLst>
            <c:ext xmlns:c16="http://schemas.microsoft.com/office/drawing/2014/chart" uri="{C3380CC4-5D6E-409C-BE32-E72D297353CC}">
              <c16:uniqueId val="{00000000-7EF0-478E-8D0F-C579984A37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EF0-478E-8D0F-C579984A37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119.99</c:v>
                </c:pt>
                <c:pt idx="1">
                  <c:v>118.47</c:v>
                </c:pt>
                <c:pt idx="2">
                  <c:v>119.78</c:v>
                </c:pt>
                <c:pt idx="3">
                  <c:v>117.42</c:v>
                </c:pt>
                <c:pt idx="4">
                  <c:v>118.57</c:v>
                </c:pt>
              </c:numCache>
            </c:numRef>
          </c:val>
          <c:extLst>
            <c:ext xmlns:c16="http://schemas.microsoft.com/office/drawing/2014/chart" uri="{C3380CC4-5D6E-409C-BE32-E72D297353CC}">
              <c16:uniqueId val="{00000000-EC19-4061-910E-FE290AE256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EC19-4061-910E-FE290AE256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45.55</c:v>
                </c:pt>
                <c:pt idx="1">
                  <c:v>45.68</c:v>
                </c:pt>
                <c:pt idx="2">
                  <c:v>46.78</c:v>
                </c:pt>
                <c:pt idx="3">
                  <c:v>47.63</c:v>
                </c:pt>
                <c:pt idx="4">
                  <c:v>48.59</c:v>
                </c:pt>
              </c:numCache>
            </c:numRef>
          </c:val>
          <c:extLst>
            <c:ext xmlns:c16="http://schemas.microsoft.com/office/drawing/2014/chart" uri="{C3380CC4-5D6E-409C-BE32-E72D297353CC}">
              <c16:uniqueId val="{00000000-D0D9-4444-B59B-F150CF3A58E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0D9-4444-B59B-F150CF3A58E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18.28</c:v>
                </c:pt>
                <c:pt idx="1">
                  <c:v>18.829999999999998</c:v>
                </c:pt>
                <c:pt idx="2">
                  <c:v>18.989999999999998</c:v>
                </c:pt>
                <c:pt idx="3">
                  <c:v>19.73</c:v>
                </c:pt>
                <c:pt idx="4">
                  <c:v>20.149999999999999</c:v>
                </c:pt>
              </c:numCache>
            </c:numRef>
          </c:val>
          <c:extLst>
            <c:ext xmlns:c16="http://schemas.microsoft.com/office/drawing/2014/chart" uri="{C3380CC4-5D6E-409C-BE32-E72D297353CC}">
              <c16:uniqueId val="{00000000-B054-407A-B02E-FCF07E173C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054-407A-B02E-FCF07E173C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C-41B9-80D6-5058AF9C61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C9BC-41B9-80D6-5058AF9C61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229.22</c:v>
                </c:pt>
                <c:pt idx="1">
                  <c:v>240.68</c:v>
                </c:pt>
                <c:pt idx="2">
                  <c:v>321.88</c:v>
                </c:pt>
                <c:pt idx="3">
                  <c:v>335.53</c:v>
                </c:pt>
                <c:pt idx="4">
                  <c:v>387.88</c:v>
                </c:pt>
              </c:numCache>
            </c:numRef>
          </c:val>
          <c:extLst>
            <c:ext xmlns:c16="http://schemas.microsoft.com/office/drawing/2014/chart" uri="{C3380CC4-5D6E-409C-BE32-E72D297353CC}">
              <c16:uniqueId val="{00000000-ED16-4610-83E7-D725CEDE69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D16-4610-83E7-D725CEDE69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114.92</c:v>
                </c:pt>
                <c:pt idx="1">
                  <c:v>119.64</c:v>
                </c:pt>
                <c:pt idx="2">
                  <c:v>119.9</c:v>
                </c:pt>
                <c:pt idx="3">
                  <c:v>121.11</c:v>
                </c:pt>
                <c:pt idx="4">
                  <c:v>121.7</c:v>
                </c:pt>
              </c:numCache>
            </c:numRef>
          </c:val>
          <c:extLst>
            <c:ext xmlns:c16="http://schemas.microsoft.com/office/drawing/2014/chart" uri="{C3380CC4-5D6E-409C-BE32-E72D297353CC}">
              <c16:uniqueId val="{00000000-F4E7-42C2-BC17-9FE6381E6AD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F4E7-42C2-BC17-9FE6381E6AD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121.49</c:v>
                </c:pt>
                <c:pt idx="1">
                  <c:v>119.88</c:v>
                </c:pt>
                <c:pt idx="2">
                  <c:v>121.92</c:v>
                </c:pt>
                <c:pt idx="3">
                  <c:v>119.2</c:v>
                </c:pt>
                <c:pt idx="4">
                  <c:v>120.66</c:v>
                </c:pt>
              </c:numCache>
            </c:numRef>
          </c:val>
          <c:extLst>
            <c:ext xmlns:c16="http://schemas.microsoft.com/office/drawing/2014/chart" uri="{C3380CC4-5D6E-409C-BE32-E72D297353CC}">
              <c16:uniqueId val="{00000000-6A64-4743-9B9F-B7211588BAE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6A64-4743-9B9F-B7211588BAE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137.66999999999999</c:v>
                </c:pt>
                <c:pt idx="1">
                  <c:v>137.91999999999999</c:v>
                </c:pt>
                <c:pt idx="2">
                  <c:v>136.37</c:v>
                </c:pt>
                <c:pt idx="3">
                  <c:v>140.62</c:v>
                </c:pt>
                <c:pt idx="4">
                  <c:v>140.1</c:v>
                </c:pt>
              </c:numCache>
            </c:numRef>
          </c:val>
          <c:extLst>
            <c:ext xmlns:c16="http://schemas.microsoft.com/office/drawing/2014/chart" uri="{C3380CC4-5D6E-409C-BE32-E72D297353CC}">
              <c16:uniqueId val="{00000000-6808-45F1-8004-13008DD476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808-45F1-8004-13008DD476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北名古屋水道企業団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自治体職員</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79.72</v>
      </c>
      <c r="J10" s="46"/>
      <c r="K10" s="46"/>
      <c r="L10" s="46"/>
      <c r="M10" s="46"/>
      <c r="N10" s="46"/>
      <c r="O10" s="80"/>
      <c r="P10" s="47">
        <f>データ!$P$6</f>
        <v>97.33</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99152</v>
      </c>
      <c r="AM10" s="44"/>
      <c r="AN10" s="44"/>
      <c r="AO10" s="44"/>
      <c r="AP10" s="44"/>
      <c r="AQ10" s="44"/>
      <c r="AR10" s="44"/>
      <c r="AS10" s="44"/>
      <c r="AT10" s="45">
        <f>データ!$V$6</f>
        <v>22.21</v>
      </c>
      <c r="AU10" s="46"/>
      <c r="AV10" s="46"/>
      <c r="AW10" s="46"/>
      <c r="AX10" s="46"/>
      <c r="AY10" s="46"/>
      <c r="AZ10" s="46"/>
      <c r="BA10" s="46"/>
      <c r="BB10" s="47">
        <f>データ!$W$6</f>
        <v>4464.3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8"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aXFCStVXpLzjaOG1aRXuEEyu+lh2bnCqsm4k2iMZ79XHTFiMkhjri1jzch5hm5Jb8cXrNAJtIDivYqC3ibUBw==" saltValue="9MU56DbWlzXUxNgGtsjX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238635</v>
      </c>
      <c r="D6" s="20">
        <f t="shared" si="3"/>
        <v>46</v>
      </c>
      <c r="E6" s="20">
        <f t="shared" si="3"/>
        <v>1</v>
      </c>
      <c r="F6" s="20">
        <f t="shared" si="3"/>
        <v>0</v>
      </c>
      <c r="G6" s="20">
        <f t="shared" si="3"/>
        <v>1</v>
      </c>
      <c r="H6" s="20" t="str">
        <f t="shared" si="3"/>
        <v>愛知県　北名古屋水道企業団</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79.72</v>
      </c>
      <c r="P6" s="21">
        <f t="shared" si="3"/>
        <v>97.33</v>
      </c>
      <c r="Q6" s="21">
        <f t="shared" si="3"/>
        <v>2860</v>
      </c>
      <c r="R6" s="21" t="str">
        <f t="shared" si="3"/>
        <v>-</v>
      </c>
      <c r="S6" s="21" t="str">
        <f t="shared" si="3"/>
        <v>-</v>
      </c>
      <c r="T6" s="21" t="str">
        <f t="shared" si="3"/>
        <v>-</v>
      </c>
      <c r="U6" s="21">
        <f t="shared" si="3"/>
        <v>99152</v>
      </c>
      <c r="V6" s="21">
        <f t="shared" si="3"/>
        <v>22.21</v>
      </c>
      <c r="W6" s="21">
        <f t="shared" si="3"/>
        <v>4464.3</v>
      </c>
      <c r="X6" s="22">
        <f>IF(X7="",NA(),X7)</f>
        <v>119.99</v>
      </c>
      <c r="Y6" s="22">
        <f t="shared" ref="Y6:AG6" si="4">IF(Y7="",NA(),Y7)</f>
        <v>118.47</v>
      </c>
      <c r="Z6" s="22">
        <f t="shared" si="4"/>
        <v>119.78</v>
      </c>
      <c r="AA6" s="22">
        <f t="shared" si="4"/>
        <v>117.42</v>
      </c>
      <c r="AB6" s="22">
        <f t="shared" si="4"/>
        <v>118.57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229.22</v>
      </c>
      <c r="AU6" s="22">
        <f t="shared" ref="AU6:BC6" si="6">IF(AU7="",NA(),AU7)</f>
        <v>240.68</v>
      </c>
      <c r="AV6" s="22">
        <f t="shared" si="6"/>
        <v>321.88</v>
      </c>
      <c r="AW6" s="22">
        <f t="shared" si="6"/>
        <v>335.53</v>
      </c>
      <c r="AX6" s="22">
        <f t="shared" si="6"/>
        <v>387.88</v>
      </c>
      <c r="AY6" s="22">
        <f t="shared" si="6"/>
        <v>360.86</v>
      </c>
      <c r="AZ6" s="22">
        <f t="shared" si="6"/>
        <v>350.79</v>
      </c>
      <c r="BA6" s="22">
        <f t="shared" si="6"/>
        <v>354.57</v>
      </c>
      <c r="BB6" s="22">
        <f t="shared" si="6"/>
        <v>357.74</v>
      </c>
      <c r="BC6" s="22">
        <f t="shared" si="6"/>
        <v>344.88</v>
      </c>
      <c r="BD6" s="21" t="str">
        <f>IF(BD7="","",IF(BD7="-","【-】","【"&amp;SUBSTITUTE(TEXT(BD7,"#,##0.00"),"-","△")&amp;"】"))</f>
        <v>【243.36】</v>
      </c>
      <c r="BE6" s="22">
        <f>IF(BE7="",NA(),BE7)</f>
        <v>114.92</v>
      </c>
      <c r="BF6" s="22">
        <f t="shared" ref="BF6:BN6" si="7">IF(BF7="",NA(),BF7)</f>
        <v>119.64</v>
      </c>
      <c r="BG6" s="22">
        <f t="shared" si="7"/>
        <v>119.9</v>
      </c>
      <c r="BH6" s="22">
        <f t="shared" si="7"/>
        <v>121.11</v>
      </c>
      <c r="BI6" s="22">
        <f t="shared" si="7"/>
        <v>121.7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121.49</v>
      </c>
      <c r="BQ6" s="22">
        <f t="shared" ref="BQ6:BY6" si="8">IF(BQ7="",NA(),BQ7)</f>
        <v>119.88</v>
      </c>
      <c r="BR6" s="22">
        <f t="shared" si="8"/>
        <v>121.92</v>
      </c>
      <c r="BS6" s="22">
        <f t="shared" si="8"/>
        <v>119.2</v>
      </c>
      <c r="BT6" s="22">
        <f t="shared" si="8"/>
        <v>120.66</v>
      </c>
      <c r="BU6" s="22">
        <f t="shared" si="8"/>
        <v>103.32</v>
      </c>
      <c r="BV6" s="22">
        <f t="shared" si="8"/>
        <v>100.85</v>
      </c>
      <c r="BW6" s="22">
        <f t="shared" si="8"/>
        <v>103.79</v>
      </c>
      <c r="BX6" s="22">
        <f t="shared" si="8"/>
        <v>98.3</v>
      </c>
      <c r="BY6" s="22">
        <f t="shared" si="8"/>
        <v>98.89</v>
      </c>
      <c r="BZ6" s="21" t="str">
        <f>IF(BZ7="","",IF(BZ7="-","【-】","【"&amp;SUBSTITUTE(TEXT(BZ7,"#,##0.00"),"-","△")&amp;"】"))</f>
        <v>【97.82】</v>
      </c>
      <c r="CA6" s="22">
        <f>IF(CA7="",NA(),CA7)</f>
        <v>137.66999999999999</v>
      </c>
      <c r="CB6" s="22">
        <f t="shared" ref="CB6:CJ6" si="9">IF(CB7="",NA(),CB7)</f>
        <v>137.91999999999999</v>
      </c>
      <c r="CC6" s="22">
        <f t="shared" si="9"/>
        <v>136.37</v>
      </c>
      <c r="CD6" s="22">
        <f t="shared" si="9"/>
        <v>140.62</v>
      </c>
      <c r="CE6" s="22">
        <f t="shared" si="9"/>
        <v>140.1</v>
      </c>
      <c r="CF6" s="22">
        <f t="shared" si="9"/>
        <v>168.56</v>
      </c>
      <c r="CG6" s="22">
        <f t="shared" si="9"/>
        <v>167.1</v>
      </c>
      <c r="CH6" s="22">
        <f t="shared" si="9"/>
        <v>167.86</v>
      </c>
      <c r="CI6" s="22">
        <f t="shared" si="9"/>
        <v>173.68</v>
      </c>
      <c r="CJ6" s="22">
        <f t="shared" si="9"/>
        <v>174.52</v>
      </c>
      <c r="CK6" s="21" t="str">
        <f>IF(CK7="","",IF(CK7="-","【-】","【"&amp;SUBSTITUTE(TEXT(CK7,"#,##0.00"),"-","△")&amp;"】"))</f>
        <v>【177.56】</v>
      </c>
      <c r="CL6" s="22">
        <f>IF(CL7="",NA(),CL7)</f>
        <v>71.87</v>
      </c>
      <c r="CM6" s="22">
        <f t="shared" ref="CM6:CU6" si="10">IF(CM7="",NA(),CM7)</f>
        <v>72.7</v>
      </c>
      <c r="CN6" s="22">
        <f t="shared" si="10"/>
        <v>71.900000000000006</v>
      </c>
      <c r="CO6" s="22">
        <f t="shared" si="10"/>
        <v>71.14</v>
      </c>
      <c r="CP6" s="22">
        <f t="shared" si="10"/>
        <v>70.73</v>
      </c>
      <c r="CQ6" s="22">
        <f t="shared" si="10"/>
        <v>59.51</v>
      </c>
      <c r="CR6" s="22">
        <f t="shared" si="10"/>
        <v>59.91</v>
      </c>
      <c r="CS6" s="22">
        <f t="shared" si="10"/>
        <v>59.4</v>
      </c>
      <c r="CT6" s="22">
        <f t="shared" si="10"/>
        <v>59.24</v>
      </c>
      <c r="CU6" s="22">
        <f t="shared" si="10"/>
        <v>58.77</v>
      </c>
      <c r="CV6" s="21" t="str">
        <f>IF(CV7="","",IF(CV7="-","【-】","【"&amp;SUBSTITUTE(TEXT(CV7,"#,##0.00"),"-","△")&amp;"】"))</f>
        <v>【59.81】</v>
      </c>
      <c r="CW6" s="22">
        <f>IF(CW7="",NA(),CW7)</f>
        <v>94.4</v>
      </c>
      <c r="CX6" s="22">
        <f t="shared" ref="CX6:DF6" si="11">IF(CX7="",NA(),CX7)</f>
        <v>95.09</v>
      </c>
      <c r="CY6" s="22">
        <f t="shared" si="11"/>
        <v>95.41</v>
      </c>
      <c r="CZ6" s="22">
        <f t="shared" si="11"/>
        <v>94.88</v>
      </c>
      <c r="DA6" s="22">
        <f t="shared" si="11"/>
        <v>94.32</v>
      </c>
      <c r="DB6" s="22">
        <f t="shared" si="11"/>
        <v>87.08</v>
      </c>
      <c r="DC6" s="22">
        <f t="shared" si="11"/>
        <v>87.26</v>
      </c>
      <c r="DD6" s="22">
        <f t="shared" si="11"/>
        <v>87.57</v>
      </c>
      <c r="DE6" s="22">
        <f t="shared" si="11"/>
        <v>87.26</v>
      </c>
      <c r="DF6" s="22">
        <f t="shared" si="11"/>
        <v>86.95</v>
      </c>
      <c r="DG6" s="21" t="str">
        <f>IF(DG7="","",IF(DG7="-","【-】","【"&amp;SUBSTITUTE(TEXT(DG7,"#,##0.00"),"-","△")&amp;"】"))</f>
        <v>【89.42】</v>
      </c>
      <c r="DH6" s="22">
        <f>IF(DH7="",NA(),DH7)</f>
        <v>45.55</v>
      </c>
      <c r="DI6" s="22">
        <f t="shared" ref="DI6:DQ6" si="12">IF(DI7="",NA(),DI7)</f>
        <v>45.68</v>
      </c>
      <c r="DJ6" s="22">
        <f t="shared" si="12"/>
        <v>46.78</v>
      </c>
      <c r="DK6" s="22">
        <f t="shared" si="12"/>
        <v>47.63</v>
      </c>
      <c r="DL6" s="22">
        <f t="shared" si="12"/>
        <v>48.59</v>
      </c>
      <c r="DM6" s="22">
        <f t="shared" si="12"/>
        <v>48.55</v>
      </c>
      <c r="DN6" s="22">
        <f t="shared" si="12"/>
        <v>49.2</v>
      </c>
      <c r="DO6" s="22">
        <f t="shared" si="12"/>
        <v>50.01</v>
      </c>
      <c r="DP6" s="22">
        <f t="shared" si="12"/>
        <v>50.99</v>
      </c>
      <c r="DQ6" s="22">
        <f t="shared" si="12"/>
        <v>51.79</v>
      </c>
      <c r="DR6" s="21" t="str">
        <f>IF(DR7="","",IF(DR7="-","【-】","【"&amp;SUBSTITUTE(TEXT(DR7,"#,##0.00"),"-","△")&amp;"】"))</f>
        <v>【52.02】</v>
      </c>
      <c r="DS6" s="22">
        <f>IF(DS7="",NA(),DS7)</f>
        <v>18.28</v>
      </c>
      <c r="DT6" s="22">
        <f t="shared" ref="DT6:EB6" si="13">IF(DT7="",NA(),DT7)</f>
        <v>18.829999999999998</v>
      </c>
      <c r="DU6" s="22">
        <f t="shared" si="13"/>
        <v>18.989999999999998</v>
      </c>
      <c r="DV6" s="22">
        <f t="shared" si="13"/>
        <v>19.73</v>
      </c>
      <c r="DW6" s="22">
        <f t="shared" si="13"/>
        <v>20.149999999999999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1.92</v>
      </c>
      <c r="EE6" s="22">
        <f t="shared" ref="EE6:EM6" si="14">IF(EE7="",NA(),EE7)</f>
        <v>2.1</v>
      </c>
      <c r="EF6" s="22">
        <f t="shared" si="14"/>
        <v>1.73</v>
      </c>
      <c r="EG6" s="22">
        <f t="shared" si="14"/>
        <v>1.48</v>
      </c>
      <c r="EH6" s="22">
        <f t="shared" si="14"/>
        <v>1.27</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238635</v>
      </c>
      <c r="D7" s="24">
        <v>46</v>
      </c>
      <c r="E7" s="24">
        <v>1</v>
      </c>
      <c r="F7" s="24">
        <v>0</v>
      </c>
      <c r="G7" s="24">
        <v>1</v>
      </c>
      <c r="H7" s="24" t="s">
        <v>92</v>
      </c>
      <c r="I7" s="24" t="s">
        <v>93</v>
      </c>
      <c r="J7" s="24" t="s">
        <v>94</v>
      </c>
      <c r="K7" s="24" t="s">
        <v>95</v>
      </c>
      <c r="L7" s="24" t="s">
        <v>96</v>
      </c>
      <c r="M7" s="24" t="s">
        <v>97</v>
      </c>
      <c r="N7" s="25" t="s">
        <v>98</v>
      </c>
      <c r="O7" s="25">
        <v>79.72</v>
      </c>
      <c r="P7" s="25">
        <v>97.33</v>
      </c>
      <c r="Q7" s="25">
        <v>2860</v>
      </c>
      <c r="R7" s="25" t="s">
        <v>98</v>
      </c>
      <c r="S7" s="25" t="s">
        <v>98</v>
      </c>
      <c r="T7" s="25" t="s">
        <v>98</v>
      </c>
      <c r="U7" s="25">
        <v>99152</v>
      </c>
      <c r="V7" s="25">
        <v>22.21</v>
      </c>
      <c r="W7" s="25">
        <v>4464.3</v>
      </c>
      <c r="X7" s="25">
        <v>119.99</v>
      </c>
      <c r="Y7" s="25">
        <v>118.47</v>
      </c>
      <c r="Z7" s="25">
        <v>119.78</v>
      </c>
      <c r="AA7" s="25">
        <v>117.42</v>
      </c>
      <c r="AB7" s="25">
        <v>118.57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229.22</v>
      </c>
      <c r="AU7" s="25">
        <v>240.68</v>
      </c>
      <c r="AV7" s="25">
        <v>321.88</v>
      </c>
      <c r="AW7" s="25">
        <v>335.53</v>
      </c>
      <c r="AX7" s="25">
        <v>387.88</v>
      </c>
      <c r="AY7" s="25">
        <v>360.86</v>
      </c>
      <c r="AZ7" s="25">
        <v>350.79</v>
      </c>
      <c r="BA7" s="25">
        <v>354.57</v>
      </c>
      <c r="BB7" s="25">
        <v>357.74</v>
      </c>
      <c r="BC7" s="25">
        <v>344.88</v>
      </c>
      <c r="BD7" s="25">
        <v>243.36</v>
      </c>
      <c r="BE7" s="25">
        <v>114.92</v>
      </c>
      <c r="BF7" s="25">
        <v>119.64</v>
      </c>
      <c r="BG7" s="25">
        <v>119.9</v>
      </c>
      <c r="BH7" s="25">
        <v>121.11</v>
      </c>
      <c r="BI7" s="25">
        <v>121.7</v>
      </c>
      <c r="BJ7" s="25">
        <v>309.27999999999997</v>
      </c>
      <c r="BK7" s="25">
        <v>322.92</v>
      </c>
      <c r="BL7" s="25">
        <v>303.45999999999998</v>
      </c>
      <c r="BM7" s="25">
        <v>307.27999999999997</v>
      </c>
      <c r="BN7" s="25">
        <v>304.02</v>
      </c>
      <c r="BO7" s="25">
        <v>265.93</v>
      </c>
      <c r="BP7" s="25">
        <v>121.49</v>
      </c>
      <c r="BQ7" s="25">
        <v>119.88</v>
      </c>
      <c r="BR7" s="25">
        <v>121.92</v>
      </c>
      <c r="BS7" s="25">
        <v>119.2</v>
      </c>
      <c r="BT7" s="25">
        <v>120.66</v>
      </c>
      <c r="BU7" s="25">
        <v>103.32</v>
      </c>
      <c r="BV7" s="25">
        <v>100.85</v>
      </c>
      <c r="BW7" s="25">
        <v>103.79</v>
      </c>
      <c r="BX7" s="25">
        <v>98.3</v>
      </c>
      <c r="BY7" s="25">
        <v>98.89</v>
      </c>
      <c r="BZ7" s="25">
        <v>97.82</v>
      </c>
      <c r="CA7" s="25">
        <v>137.66999999999999</v>
      </c>
      <c r="CB7" s="25">
        <v>137.91999999999999</v>
      </c>
      <c r="CC7" s="25">
        <v>136.37</v>
      </c>
      <c r="CD7" s="25">
        <v>140.62</v>
      </c>
      <c r="CE7" s="25">
        <v>140.1</v>
      </c>
      <c r="CF7" s="25">
        <v>168.56</v>
      </c>
      <c r="CG7" s="25">
        <v>167.1</v>
      </c>
      <c r="CH7" s="25">
        <v>167.86</v>
      </c>
      <c r="CI7" s="25">
        <v>173.68</v>
      </c>
      <c r="CJ7" s="25">
        <v>174.52</v>
      </c>
      <c r="CK7" s="25">
        <v>177.56</v>
      </c>
      <c r="CL7" s="25">
        <v>71.87</v>
      </c>
      <c r="CM7" s="25">
        <v>72.7</v>
      </c>
      <c r="CN7" s="25">
        <v>71.900000000000006</v>
      </c>
      <c r="CO7" s="25">
        <v>71.14</v>
      </c>
      <c r="CP7" s="25">
        <v>70.73</v>
      </c>
      <c r="CQ7" s="25">
        <v>59.51</v>
      </c>
      <c r="CR7" s="25">
        <v>59.91</v>
      </c>
      <c r="CS7" s="25">
        <v>59.4</v>
      </c>
      <c r="CT7" s="25">
        <v>59.24</v>
      </c>
      <c r="CU7" s="25">
        <v>58.77</v>
      </c>
      <c r="CV7" s="25">
        <v>59.81</v>
      </c>
      <c r="CW7" s="25">
        <v>94.4</v>
      </c>
      <c r="CX7" s="25">
        <v>95.09</v>
      </c>
      <c r="CY7" s="25">
        <v>95.41</v>
      </c>
      <c r="CZ7" s="25">
        <v>94.88</v>
      </c>
      <c r="DA7" s="25">
        <v>94.32</v>
      </c>
      <c r="DB7" s="25">
        <v>87.08</v>
      </c>
      <c r="DC7" s="25">
        <v>87.26</v>
      </c>
      <c r="DD7" s="25">
        <v>87.57</v>
      </c>
      <c r="DE7" s="25">
        <v>87.26</v>
      </c>
      <c r="DF7" s="25">
        <v>86.95</v>
      </c>
      <c r="DG7" s="25">
        <v>89.42</v>
      </c>
      <c r="DH7" s="25">
        <v>45.55</v>
      </c>
      <c r="DI7" s="25">
        <v>45.68</v>
      </c>
      <c r="DJ7" s="25">
        <v>46.78</v>
      </c>
      <c r="DK7" s="25">
        <v>47.63</v>
      </c>
      <c r="DL7" s="25">
        <v>48.59</v>
      </c>
      <c r="DM7" s="25">
        <v>48.55</v>
      </c>
      <c r="DN7" s="25">
        <v>49.2</v>
      </c>
      <c r="DO7" s="25">
        <v>50.01</v>
      </c>
      <c r="DP7" s="25">
        <v>50.99</v>
      </c>
      <c r="DQ7" s="25">
        <v>51.79</v>
      </c>
      <c r="DR7" s="25">
        <v>52.02</v>
      </c>
      <c r="DS7" s="25">
        <v>18.28</v>
      </c>
      <c r="DT7" s="25">
        <v>18.829999999999998</v>
      </c>
      <c r="DU7" s="25">
        <v>18.989999999999998</v>
      </c>
      <c r="DV7" s="25">
        <v>19.73</v>
      </c>
      <c r="DW7" s="25">
        <v>20.149999999999999</v>
      </c>
      <c r="DX7" s="25">
        <v>17.11</v>
      </c>
      <c r="DY7" s="25">
        <v>18.329999999999998</v>
      </c>
      <c r="DZ7" s="25">
        <v>20.27</v>
      </c>
      <c r="EA7" s="25">
        <v>21.69</v>
      </c>
      <c r="EB7" s="25">
        <v>23.19</v>
      </c>
      <c r="EC7" s="25">
        <v>25.37</v>
      </c>
      <c r="ED7" s="25">
        <v>1.92</v>
      </c>
      <c r="EE7" s="25">
        <v>2.1</v>
      </c>
      <c r="EF7" s="25">
        <v>1.73</v>
      </c>
      <c r="EG7" s="25">
        <v>1.48</v>
      </c>
      <c r="EH7" s="25">
        <v>1.27</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108</v>
      </c>
      <c r="E13" t="s">
        <v>107</v>
      </c>
      <c r="F13" t="s">
        <v>106</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2025-01-29T05:05:23Z</cp:lastPrinted>
  <dcterms:created xsi:type="dcterms:W3CDTF">2024-12-11T05:01:10Z</dcterms:created>
  <dcterms:modified xsi:type="dcterms:W3CDTF">2025-01-31T04:41:27Z</dcterms:modified>
  <cp:category/>
</cp:coreProperties>
</file>