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3.74\中金課共有\03_融資・貸金業グループ\◉貸金業（共有ファイル）☆☆☆\【移行】仮フォルダ\6_Webページ関連\1_現在アップロードしているもの\3_3_定例報告について\"/>
    </mc:Choice>
  </mc:AlternateContent>
  <xr:revisionPtr revIDLastSave="0" documentId="13_ncr:1_{CD9E8736-5D51-4D17-810A-FEBF34800872}" xr6:coauthVersionLast="47" xr6:coauthVersionMax="47" xr10:uidLastSave="{00000000-0000-0000-0000-000000000000}"/>
  <bookViews>
    <workbookView xWindow="-98" yWindow="-98" windowWidth="17115" windowHeight="10876" tabRatio="855" xr2:uid="{00000000-000D-0000-FFFF-FFFF00000000}"/>
  </bookViews>
  <sheets>
    <sheet name="表紙" sheetId="1" r:id="rId1"/>
    <sheet name="目次" sheetId="2" r:id="rId2"/>
    <sheet name="表1" sheetId="4" r:id="rId3"/>
    <sheet name="表2" sheetId="5" r:id="rId4"/>
    <sheet name="表3表4" sheetId="6" r:id="rId5"/>
    <sheet name="表5" sheetId="7" r:id="rId6"/>
    <sheet name="表6" sheetId="8" r:id="rId7"/>
    <sheet name="表7" sheetId="9" r:id="rId8"/>
    <sheet name="表8表9" sheetId="10" r:id="rId9"/>
    <sheet name="表10表11" sheetId="11" r:id="rId10"/>
    <sheet name="表12" sheetId="12" r:id="rId11"/>
    <sheet name="表13" sheetId="13" r:id="rId12"/>
    <sheet name="添付素材" sheetId="14" r:id="rId13"/>
  </sheets>
  <definedNames>
    <definedName name="_xlnm.Print_Area" localSheetId="12">添付素材!$A$1</definedName>
    <definedName name="_xlnm.Print_Area" localSheetId="2">表1!$A$1:$BB$27</definedName>
    <definedName name="_xlnm.Print_Area" localSheetId="9">表10表11!$A$1:$BB$34</definedName>
    <definedName name="_xlnm.Print_Area" localSheetId="10">表12!$A$1:$AY$38</definedName>
    <definedName name="_xlnm.Print_Area" localSheetId="11">表13!$A$1:$AX$22</definedName>
    <definedName name="_xlnm.Print_Area" localSheetId="3">表2!$A$1:$BA$31</definedName>
    <definedName name="_xlnm.Print_Area" localSheetId="4">表3表4!$A$1:$BB$40</definedName>
    <definedName name="_xlnm.Print_Area" localSheetId="5">表5!$A$1:$BB$14</definedName>
    <definedName name="_xlnm.Print_Area" localSheetId="6">表6!$A$1:$BB$25</definedName>
    <definedName name="_xlnm.Print_Area" localSheetId="7">表7!$A$1:$BA$11</definedName>
    <definedName name="_xlnm.Print_Area" localSheetId="8">表8表9!$A$1:$BB$34</definedName>
    <definedName name="_xlnm.Print_Area" localSheetId="0">表紙!$A$1:$CC$38</definedName>
    <definedName name="Z_4D558490_D251_49DF_A70B_D147143E3D44_.wvu.PrintArea" localSheetId="6" hidden="1">表6!$A$1:$I$25</definedName>
  </definedNames>
  <calcPr calcId="191029"/>
  <customWorkbookViews>
    <customWorkbookView name="oa - 個人用ビュー" guid="{4D558490-D251-49DF-A70B-D147143E3D44}" mergeInterval="0" personalView="1" maximized="1" xWindow="-8" yWindow="-8" windowWidth="1382" windowHeight="744" tabRatio="78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2" l="1"/>
  <c r="E7" i="12"/>
  <c r="G14" i="11"/>
  <c r="G17" i="6" l="1"/>
  <c r="F22" i="5"/>
  <c r="I14" i="4"/>
  <c r="I13" i="4"/>
  <c r="I8" i="4"/>
  <c r="N15" i="14"/>
  <c r="D16" i="14"/>
  <c r="D15" i="14"/>
  <c r="D17" i="14" s="1"/>
  <c r="C17" i="14"/>
  <c r="H10" i="4"/>
  <c r="H11" i="4"/>
  <c r="H12" i="4"/>
  <c r="H9" i="4"/>
  <c r="H6" i="4"/>
  <c r="H7" i="4"/>
  <c r="H5" i="4"/>
  <c r="F8" i="4"/>
  <c r="F13" i="4"/>
  <c r="E8" i="4"/>
  <c r="E13" i="4"/>
  <c r="H8" i="4"/>
  <c r="N8" i="14"/>
  <c r="I9" i="14"/>
  <c r="J4" i="14"/>
  <c r="D11" i="14"/>
  <c r="D9" i="14"/>
  <c r="D10" i="14"/>
  <c r="D8" i="14"/>
  <c r="C11" i="14"/>
  <c r="C5" i="14"/>
  <c r="D3" i="14" s="1"/>
  <c r="G35" i="6"/>
  <c r="H29" i="6" s="1"/>
  <c r="E19" i="12"/>
  <c r="G13" i="11"/>
  <c r="H6" i="11" s="1"/>
  <c r="E13" i="11"/>
  <c r="F7" i="11" s="1"/>
  <c r="G21" i="8"/>
  <c r="F14" i="4" l="1"/>
  <c r="D4" i="14"/>
  <c r="D5" i="14" s="1"/>
  <c r="H28" i="6"/>
  <c r="H34" i="6"/>
  <c r="H33" i="6"/>
  <c r="H32" i="6"/>
  <c r="H31" i="6"/>
  <c r="H30" i="6"/>
  <c r="F5" i="11"/>
  <c r="F6" i="11"/>
  <c r="F12" i="11"/>
  <c r="F10" i="11"/>
  <c r="H5" i="11"/>
  <c r="H12" i="11"/>
  <c r="H11" i="11"/>
  <c r="H10" i="11"/>
  <c r="H9" i="11"/>
  <c r="H8" i="11"/>
  <c r="H7" i="11"/>
  <c r="F11" i="11"/>
  <c r="F9" i="11"/>
  <c r="F8" i="11"/>
  <c r="G31" i="11"/>
  <c r="E31" i="11"/>
  <c r="G31" i="10"/>
  <c r="E31" i="10"/>
  <c r="G15" i="10"/>
  <c r="E15" i="10"/>
  <c r="G12" i="8"/>
  <c r="G22" i="8" s="1"/>
  <c r="H21" i="8" s="1"/>
  <c r="E21" i="8"/>
  <c r="E12" i="8"/>
  <c r="G16" i="10" l="1"/>
  <c r="H35" i="6"/>
  <c r="J16" i="14"/>
  <c r="N3" i="14"/>
  <c r="H25" i="11"/>
  <c r="H26" i="11"/>
  <c r="H27" i="11"/>
  <c r="H28" i="11"/>
  <c r="H29" i="11"/>
  <c r="H30" i="11"/>
  <c r="H24" i="11"/>
  <c r="F26" i="10"/>
  <c r="F27" i="10"/>
  <c r="F28" i="10"/>
  <c r="F29" i="10"/>
  <c r="F30" i="10"/>
  <c r="F25" i="10"/>
  <c r="F10" i="10"/>
  <c r="F11" i="10"/>
  <c r="F12" i="10"/>
  <c r="F13" i="10"/>
  <c r="F14" i="10"/>
  <c r="F5" i="10"/>
  <c r="F8" i="10"/>
  <c r="F9" i="10"/>
  <c r="F6" i="10"/>
  <c r="F7" i="10"/>
  <c r="H25" i="10"/>
  <c r="H26" i="10"/>
  <c r="H27" i="10"/>
  <c r="H29" i="10"/>
  <c r="H30" i="10"/>
  <c r="H28" i="10"/>
  <c r="H8" i="10"/>
  <c r="H9" i="10"/>
  <c r="H10" i="10"/>
  <c r="H11" i="10"/>
  <c r="H12" i="10"/>
  <c r="H13" i="10"/>
  <c r="H14" i="10"/>
  <c r="H7" i="10"/>
  <c r="H5" i="10"/>
  <c r="H6" i="10"/>
  <c r="F28" i="11"/>
  <c r="F29" i="11"/>
  <c r="F26" i="11"/>
  <c r="F30" i="11"/>
  <c r="F24" i="11"/>
  <c r="F25" i="11"/>
  <c r="F27" i="11"/>
  <c r="H13" i="11"/>
  <c r="F13" i="11"/>
  <c r="E22" i="8"/>
  <c r="F12" i="8" s="1"/>
  <c r="G11" i="7"/>
  <c r="E11" i="7"/>
  <c r="E35" i="6"/>
  <c r="G16" i="6"/>
  <c r="E16" i="6"/>
  <c r="G22" i="5"/>
  <c r="E22" i="5"/>
  <c r="G13" i="4"/>
  <c r="G8" i="4"/>
  <c r="H31" i="10" l="1"/>
  <c r="F31" i="10"/>
  <c r="F15" i="10"/>
  <c r="F34" i="6"/>
  <c r="F31" i="6"/>
  <c r="F28" i="6"/>
  <c r="F29" i="6"/>
  <c r="F30" i="6"/>
  <c r="F32" i="6"/>
  <c r="F33" i="6"/>
  <c r="F6" i="7"/>
  <c r="F7" i="7"/>
  <c r="F8" i="7"/>
  <c r="F9" i="7"/>
  <c r="F10" i="7"/>
  <c r="F5" i="7"/>
  <c r="H10" i="5"/>
  <c r="H5" i="5"/>
  <c r="H11" i="5"/>
  <c r="H20" i="5"/>
  <c r="H12" i="5"/>
  <c r="H13" i="5"/>
  <c r="H14" i="5"/>
  <c r="H15" i="5"/>
  <c r="H17" i="5"/>
  <c r="H21" i="5"/>
  <c r="H19" i="5"/>
  <c r="H8" i="5"/>
  <c r="H9" i="5"/>
  <c r="H16" i="5"/>
  <c r="H6" i="5"/>
  <c r="H18" i="5"/>
  <c r="H7" i="5"/>
  <c r="F9" i="6"/>
  <c r="F10" i="6"/>
  <c r="F6" i="6"/>
  <c r="F8" i="6"/>
  <c r="F11" i="6"/>
  <c r="F12" i="6"/>
  <c r="F13" i="6"/>
  <c r="F14" i="6"/>
  <c r="F7" i="6"/>
  <c r="F15" i="6"/>
  <c r="F4" i="6"/>
  <c r="F5" i="6"/>
  <c r="H5" i="7"/>
  <c r="H9" i="7"/>
  <c r="H6" i="7"/>
  <c r="H7" i="7"/>
  <c r="H8" i="7"/>
  <c r="H10" i="7"/>
  <c r="H9" i="6"/>
  <c r="H10" i="6"/>
  <c r="H11" i="6"/>
  <c r="H12" i="6"/>
  <c r="H13" i="6"/>
  <c r="H14" i="6"/>
  <c r="H4" i="6"/>
  <c r="H8" i="6"/>
  <c r="H6" i="6"/>
  <c r="H15" i="6"/>
  <c r="H5" i="6"/>
  <c r="H7" i="6"/>
  <c r="H15" i="10"/>
  <c r="H5" i="8"/>
  <c r="H13" i="8"/>
  <c r="H6" i="8"/>
  <c r="H14" i="8"/>
  <c r="H4" i="8"/>
  <c r="H7" i="8"/>
  <c r="H16" i="8"/>
  <c r="H9" i="8"/>
  <c r="H17" i="8"/>
  <c r="H20" i="8"/>
  <c r="H8" i="8"/>
  <c r="H10" i="8"/>
  <c r="H18" i="8"/>
  <c r="H15" i="8"/>
  <c r="H11" i="8"/>
  <c r="H19" i="8"/>
  <c r="H12" i="8"/>
  <c r="F17" i="8"/>
  <c r="F8" i="8"/>
  <c r="F18" i="8"/>
  <c r="F9" i="8"/>
  <c r="F21" i="8"/>
  <c r="F22" i="8" s="1"/>
  <c r="F13" i="8"/>
  <c r="F4" i="8"/>
  <c r="F7" i="8"/>
  <c r="F14" i="8"/>
  <c r="F5" i="8"/>
  <c r="F10" i="8"/>
  <c r="F11" i="8"/>
  <c r="F15" i="8"/>
  <c r="F6" i="8"/>
  <c r="F16" i="8"/>
  <c r="F19" i="8"/>
  <c r="F20" i="8"/>
  <c r="F6" i="5"/>
  <c r="F14" i="5"/>
  <c r="F7" i="5"/>
  <c r="F15" i="5"/>
  <c r="F9" i="5"/>
  <c r="F8" i="5"/>
  <c r="F16" i="5"/>
  <c r="F17" i="5"/>
  <c r="F10" i="5"/>
  <c r="F18" i="5"/>
  <c r="F21" i="5"/>
  <c r="F11" i="5"/>
  <c r="F19" i="5"/>
  <c r="F13" i="5"/>
  <c r="F12" i="5"/>
  <c r="F20" i="5"/>
  <c r="F5" i="5"/>
  <c r="G14" i="4"/>
  <c r="H31" i="11"/>
  <c r="F31" i="11"/>
  <c r="F35" i="6" l="1"/>
  <c r="H22" i="8"/>
  <c r="I12" i="8"/>
  <c r="I21" i="8"/>
  <c r="F16" i="6"/>
  <c r="H16" i="6"/>
  <c r="H13" i="4"/>
  <c r="H11" i="7"/>
  <c r="H22" i="5"/>
  <c r="F11" i="7"/>
  <c r="E14" i="4"/>
  <c r="F7" i="4" l="1"/>
  <c r="F9" i="4"/>
  <c r="F10" i="4"/>
  <c r="F12" i="4"/>
  <c r="F6" i="4"/>
  <c r="F11" i="4"/>
  <c r="F5" i="4"/>
  <c r="I22" i="8"/>
  <c r="H14" i="4"/>
</calcChain>
</file>

<file path=xl/sharedStrings.xml><?xml version="1.0" encoding="utf-8"?>
<sst xmlns="http://schemas.openxmlformats.org/spreadsheetml/2006/main" count="441" uniqueCount="329">
  <si>
    <t>第</t>
    <rPh sb="0" eb="1">
      <t>ダイ</t>
    </rPh>
    <phoneticPr fontId="1"/>
  </si>
  <si>
    <t>年</t>
    <rPh sb="0" eb="1">
      <t>ネン</t>
    </rPh>
    <phoneticPr fontId="1"/>
  </si>
  <si>
    <t>月</t>
    <rPh sb="0" eb="1">
      <t>ガツ</t>
    </rPh>
    <phoneticPr fontId="1"/>
  </si>
  <si>
    <t>日　</t>
    <rPh sb="0" eb="1">
      <t>ニチ</t>
    </rPh>
    <phoneticPr fontId="1"/>
  </si>
  <si>
    <t>から</t>
    <phoneticPr fontId="1"/>
  </si>
  <si>
    <t>まで</t>
    <phoneticPr fontId="1"/>
  </si>
  <si>
    <t>届出者登録番号</t>
    <rPh sb="0" eb="2">
      <t>トドケデ</t>
    </rPh>
    <rPh sb="2" eb="3">
      <t>シャ</t>
    </rPh>
    <rPh sb="3" eb="7">
      <t>トウロクバンゴウ</t>
    </rPh>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</si>
  <si>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</si>
  <si>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</si>
  <si>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</si>
  <si>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</si>
  <si>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</si>
  <si>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</si>
  <si>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</si>
  <si>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</si>
  <si>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</si>
  <si>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</si>
  <si>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</si>
  <si>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</si>
  <si>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</si>
  <si>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</si>
  <si>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</si>
  <si>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</si>
  <si>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</si>
  <si>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</si>
  <si>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</si>
  <si>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（記載上の注意）</t>
    <rPh sb="1" eb="4">
      <t>キサイジョウ</t>
    </rPh>
    <rPh sb="5" eb="7">
      <t>チュウイ</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</si>
  <si>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</si>
  <si>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業務報告書</t>
    <rPh sb="0" eb="2">
      <t>ギョウム</t>
    </rPh>
    <rPh sb="2" eb="5">
      <t>ホウコクショ</t>
    </rPh>
    <phoneticPr fontId="1"/>
  </si>
  <si>
    <t>日</t>
    <rPh sb="0" eb="1">
      <t>ニチ</t>
    </rPh>
    <phoneticPr fontId="1"/>
  </si>
  <si>
    <t>直近の決算期</t>
    <phoneticPr fontId="1"/>
  </si>
  <si>
    <t>(</t>
    <phoneticPr fontId="1"/>
  </si>
  <si>
    <t>)</t>
    <phoneticPr fontId="1"/>
  </si>
  <si>
    <t>貸付金の種別残高</t>
  </si>
  <si>
    <t>貸付金の金額別内訳</t>
    <phoneticPr fontId="1"/>
  </si>
  <si>
    <t>貸付金の期間別内訳</t>
    <phoneticPr fontId="1"/>
  </si>
  <si>
    <t>貸付金の種別内訳（除外貸付・例外貸付）</t>
    <phoneticPr fontId="1"/>
  </si>
  <si>
    <t>総量規制超過部分の貸付残高</t>
    <phoneticPr fontId="1"/>
  </si>
  <si>
    <t>消費者向無担保貸付金の金額別内訳</t>
    <phoneticPr fontId="1"/>
  </si>
  <si>
    <t>消費者向無担保貸付金の金利別内訳</t>
    <phoneticPr fontId="1"/>
  </si>
  <si>
    <t>事業者向無担保貸付金の金額別内訳</t>
    <phoneticPr fontId="1"/>
  </si>
  <si>
    <t>事業者向無担保貸付金の金利別内訳</t>
    <phoneticPr fontId="1"/>
  </si>
  <si>
    <t>消費者向無担保貸付金の新規契約状況等</t>
    <phoneticPr fontId="1"/>
  </si>
  <si>
    <t>貸金業協会等への加入状況等</t>
    <phoneticPr fontId="1"/>
  </si>
  <si>
    <t>　本報告書は、法の規制を受ける貸付けについて、直近の３月31日時点の計数等を記載する。</t>
    <phoneticPr fontId="1"/>
  </si>
  <si>
    <t>　「連絡者」は、業務報告書の作成担当者の所属部署及び氏名を記載する。</t>
    <phoneticPr fontId="1"/>
  </si>
  <si>
    <t>　目次に掲げる各表について、該当がない場合も「該当なし」の旨記載して提出する。</t>
    <phoneticPr fontId="1"/>
  </si>
  <si>
    <t>　各表の残高の単位（百万円、千円）未満の端数は、特に注記がない限り切り捨てて記載する。このため、各表の残高内訳の合計は「合計」（又は「計」）欄の残高と合致しない場合がある。</t>
    <phoneticPr fontId="1"/>
  </si>
  <si>
    <t>　各表の「構成割合」は、合計に対する割合を小数点第３位を切り捨て第２位まで記載する。</t>
    <phoneticPr fontId="1"/>
  </si>
  <si>
    <t>　各表中、貸付残高等の実績がない場合は「-」、単位未満の場合は「0」と記載する。</t>
    <phoneticPr fontId="1"/>
  </si>
  <si>
    <t>　各表中、「関係会社」とあるのは、提出業者の親会社、子会社及び関連会社並びに提出業者が他の会社等の関連会社である場合における当該他の会社等をいい、「親会社」、「子会社」及び「関連会社」とは、「財務諸表等の用語、様式及び作成方法に関する規則」（昭和38年大蔵省令第59号）第８条に規定する「親会社」、「子会社」及び「関連会社」をいう。</t>
    <phoneticPr fontId="1"/>
  </si>
  <si>
    <t>　各表の「件数」は、契約件数を記載する。なお、極度方式貸付けについては、極度方式基本契約に基づく貸付け毎の件数ではなく、極度方式基本契約の件数を記載する。</t>
    <phoneticPr fontId="1"/>
  </si>
  <si>
    <t>　各表の「残高」は、貸付当初の元本、極度方式基本契約の極度額ではなく、残元本を記載する。</t>
    <phoneticPr fontId="1"/>
  </si>
  <si>
    <t>貸付金の種別残高</t>
    <rPh sb="0" eb="2">
      <t>カシツケ</t>
    </rPh>
    <rPh sb="2" eb="3">
      <t>キン</t>
    </rPh>
    <rPh sb="4" eb="6">
      <t>シュベツ</t>
    </rPh>
    <rPh sb="6" eb="8">
      <t>ザンダカ</t>
    </rPh>
    <phoneticPr fontId="1"/>
  </si>
  <si>
    <t>構成割合
(％)</t>
    <rPh sb="0" eb="4">
      <t>コウセイワリアイ</t>
    </rPh>
    <phoneticPr fontId="1"/>
  </si>
  <si>
    <t>件数・残高</t>
    <phoneticPr fontId="1"/>
  </si>
  <si>
    <t>貸付種別</t>
    <phoneticPr fontId="1"/>
  </si>
  <si>
    <t>消費者向</t>
    <rPh sb="0" eb="3">
      <t>ショウヒシャ</t>
    </rPh>
    <rPh sb="3" eb="4">
      <t>ム</t>
    </rPh>
    <phoneticPr fontId="1"/>
  </si>
  <si>
    <t>事業者向</t>
    <rPh sb="0" eb="3">
      <t>ジギョウシャ</t>
    </rPh>
    <rPh sb="3" eb="4">
      <t>ム</t>
    </rPh>
    <phoneticPr fontId="1"/>
  </si>
  <si>
    <t>無担保
(住宅向を除く)</t>
    <rPh sb="0" eb="3">
      <t>ムタンポ</t>
    </rPh>
    <rPh sb="5" eb="7">
      <t>ジュウタク</t>
    </rPh>
    <rPh sb="7" eb="8">
      <t>ム</t>
    </rPh>
    <rPh sb="9" eb="10">
      <t>ノゾ</t>
    </rPh>
    <phoneticPr fontId="1"/>
  </si>
  <si>
    <t>有担保
(住宅向を除く)</t>
    <rPh sb="0" eb="1">
      <t>ユウ</t>
    </rPh>
    <rPh sb="1" eb="3">
      <t>タンポ</t>
    </rPh>
    <phoneticPr fontId="1"/>
  </si>
  <si>
    <t>住宅向</t>
    <rPh sb="0" eb="2">
      <t>ジュウタク</t>
    </rPh>
    <rPh sb="2" eb="3">
      <t>ム</t>
    </rPh>
    <phoneticPr fontId="1"/>
  </si>
  <si>
    <t>計</t>
    <rPh sb="0" eb="1">
      <t>ケイ</t>
    </rPh>
    <phoneticPr fontId="1"/>
  </si>
  <si>
    <t>年</t>
    <rPh sb="0" eb="1">
      <t>ネン</t>
    </rPh>
    <phoneticPr fontId="1"/>
  </si>
  <si>
    <t>月</t>
    <rPh sb="0" eb="1">
      <t>ガツ</t>
    </rPh>
    <phoneticPr fontId="1"/>
  </si>
  <si>
    <t>から</t>
    <phoneticPr fontId="1"/>
  </si>
  <si>
    <t>年　3月 31日までの業務の状況を次のとおり報告いたします。</t>
    <rPh sb="0" eb="1">
      <t>ネン</t>
    </rPh>
    <phoneticPr fontId="1"/>
  </si>
  <si>
    <t>関係会社向</t>
    <rPh sb="0" eb="2">
      <t>カンケイ</t>
    </rPh>
    <rPh sb="2" eb="4">
      <t>ガイシャ</t>
    </rPh>
    <rPh sb="4" eb="5">
      <t>ム</t>
    </rPh>
    <phoneticPr fontId="1"/>
  </si>
  <si>
    <t>計</t>
    <rPh sb="0" eb="1">
      <t>ケイ</t>
    </rPh>
    <phoneticPr fontId="1"/>
  </si>
  <si>
    <t>合計</t>
    <rPh sb="0" eb="2">
      <t>ゴウケイ</t>
    </rPh>
    <phoneticPr fontId="1"/>
  </si>
  <si>
    <t>　「住宅向」は住宅購入を目的とするいわゆる住宅ローンをいうこととし、住宅を担保に住宅ローン以
外の貸付けを行う場合を含まない。</t>
    <phoneticPr fontId="1"/>
  </si>
  <si>
    <t>　担保には保証を含まない。</t>
    <phoneticPr fontId="1"/>
  </si>
  <si>
    <t>　「関係会社向」は提出業者の関係会社及び提出業者の親会社の関係会社に対する貸付けを記載する。</t>
    <phoneticPr fontId="1"/>
  </si>
  <si>
    <t>平均約定金利
(％)</t>
    <rPh sb="0" eb="2">
      <t>ヘイキン</t>
    </rPh>
    <rPh sb="2" eb="4">
      <t>ヤクジョウ</t>
    </rPh>
    <rPh sb="4" eb="6">
      <t>キンリ</t>
    </rPh>
    <phoneticPr fontId="1"/>
  </si>
  <si>
    <t>残　高
(千円)</t>
    <rPh sb="0" eb="1">
      <t>ザン</t>
    </rPh>
    <rPh sb="2" eb="3">
      <t>コウ</t>
    </rPh>
    <rPh sb="6" eb="8">
      <t>センエン</t>
    </rPh>
    <phoneticPr fontId="1"/>
  </si>
  <si>
    <t>業種別貸付残高</t>
    <phoneticPr fontId="1"/>
  </si>
  <si>
    <t>業種別貸付残高</t>
    <rPh sb="0" eb="2">
      <t>ギョウシュ</t>
    </rPh>
    <rPh sb="2" eb="3">
      <t>ベツ</t>
    </rPh>
    <rPh sb="3" eb="5">
      <t>カシツケ</t>
    </rPh>
    <rPh sb="5" eb="7">
      <t>ザンダカ</t>
    </rPh>
    <phoneticPr fontId="1"/>
  </si>
  <si>
    <t>業種別</t>
    <rPh sb="0" eb="2">
      <t>ギョウシュ</t>
    </rPh>
    <phoneticPr fontId="1"/>
  </si>
  <si>
    <t>先数・残高</t>
    <rPh sb="0" eb="1">
      <t>サキ</t>
    </rPh>
    <phoneticPr fontId="1"/>
  </si>
  <si>
    <t>農 業 、 林 業 、 漁 業</t>
    <phoneticPr fontId="1"/>
  </si>
  <si>
    <t>先　数
(件)</t>
    <rPh sb="0" eb="1">
      <t>サキ</t>
    </rPh>
    <rPh sb="2" eb="3">
      <t>スウ</t>
    </rPh>
    <rPh sb="6" eb="7">
      <t>ケン</t>
    </rPh>
    <phoneticPr fontId="1"/>
  </si>
  <si>
    <t>建設業</t>
    <phoneticPr fontId="1"/>
  </si>
  <si>
    <t>製造業</t>
    <rPh sb="0" eb="3">
      <t>セイゾウギョウ</t>
    </rPh>
    <phoneticPr fontId="1"/>
  </si>
  <si>
    <t>電気・ガス・熱供給・水道業</t>
    <phoneticPr fontId="1"/>
  </si>
  <si>
    <t>卸売業、小売業</t>
  </si>
  <si>
    <t>金融業、保険業</t>
  </si>
  <si>
    <t>不動産業、物品賃貸業</t>
  </si>
  <si>
    <t>宿泊業、飲食サービス業</t>
  </si>
  <si>
    <t>教育、学習支援業</t>
  </si>
  <si>
    <t>医療、福祉</t>
  </si>
  <si>
    <t>複合サービス事業</t>
  </si>
  <si>
    <t>サービス業（他に分類されないもの）</t>
  </si>
  <si>
    <t>個人</t>
  </si>
  <si>
    <t>特定非営利活動法人</t>
  </si>
  <si>
    <t>その他</t>
  </si>
  <si>
    <t>運輸業、郵便業</t>
  </si>
  <si>
    <t>情報通信業</t>
    <phoneticPr fontId="1"/>
  </si>
  <si>
    <t>　業種別貸付残高は貸付先の主な事業（過去１年間における総売上高のうち割合の最も高いもの）
により分類する。</t>
    <phoneticPr fontId="1"/>
  </si>
  <si>
    <t>　業種は、日本標準産業分類により分類する。</t>
    <phoneticPr fontId="1"/>
  </si>
  <si>
    <t>　「先数」は名寄せした債務者数を記載する。</t>
    <phoneticPr fontId="1"/>
  </si>
  <si>
    <t>　事業を営む個人顧客については、施行規則第10条の23第1項第4号及び第5号、同規則第10条の
28第1項第3号及び第4号に定める契約に係る貸付けについては、事業性があるものとみなし、それ
ぞれの業種別の欄に計上する。また、施行規則第10条の22第1項第4号に掲げる金額を基に算出し
た法第13条の2第2項に定める基準額の範囲内で契約した貸付けについては「個人」の欄に計上す
る。</t>
    <phoneticPr fontId="1"/>
  </si>
  <si>
    <t>　「特定非営利活動法人」とは、特定非営利活動促進法（平成10年法律第7号）第10条の規定に基
づき設立された特定非営利活動法人をいう。</t>
    <phoneticPr fontId="1"/>
  </si>
  <si>
    <t>　残高合計は、「表１」の残高合計と一致する。</t>
    <phoneticPr fontId="1"/>
  </si>
  <si>
    <t>貸付金の金額別内訳</t>
    <rPh sb="0" eb="2">
      <t>カシツケ</t>
    </rPh>
    <rPh sb="2" eb="3">
      <t>キン</t>
    </rPh>
    <rPh sb="4" eb="6">
      <t>キンガク</t>
    </rPh>
    <rPh sb="6" eb="7">
      <t>ベツ</t>
    </rPh>
    <rPh sb="7" eb="9">
      <t>ウチワケ</t>
    </rPh>
    <phoneticPr fontId="1"/>
  </si>
  <si>
    <t>金額別</t>
    <rPh sb="0" eb="2">
      <t>キンガク</t>
    </rPh>
    <rPh sb="2" eb="3">
      <t>ベツ</t>
    </rPh>
    <phoneticPr fontId="1"/>
  </si>
  <si>
    <t>残　高
(千円)</t>
    <rPh sb="0" eb="1">
      <t>ザン</t>
    </rPh>
    <rPh sb="2" eb="3">
      <t>コウ</t>
    </rPh>
    <rPh sb="5" eb="7">
      <t>センエン</t>
    </rPh>
    <phoneticPr fontId="1"/>
  </si>
  <si>
    <t>件数・残高</t>
    <rPh sb="0" eb="1">
      <t>ケン</t>
    </rPh>
    <phoneticPr fontId="1"/>
  </si>
  <si>
    <t>件　数
(件)</t>
    <rPh sb="0" eb="1">
      <t>ケン</t>
    </rPh>
    <rPh sb="2" eb="3">
      <t>スウ</t>
    </rPh>
    <rPh sb="5" eb="6">
      <t>ケン</t>
    </rPh>
    <phoneticPr fontId="1"/>
  </si>
  <si>
    <t>構成割合(％)</t>
    <rPh sb="0" eb="4">
      <t>コウセイワリアイ</t>
    </rPh>
    <phoneticPr fontId="1"/>
  </si>
  <si>
    <t>合　　　計</t>
    <rPh sb="0" eb="1">
      <t>ゴウ</t>
    </rPh>
    <rPh sb="4" eb="5">
      <t>ケイ</t>
    </rPh>
    <phoneticPr fontId="1"/>
  </si>
  <si>
    <t>　「自己資金」とは、資産の合計額から負債の合計額を控除した額をいう。</t>
    <phoneticPr fontId="1"/>
  </si>
  <si>
    <t>　「合計」欄の件数及び残高は、「表１」の合計件数及び合計残高と一致する。</t>
    <phoneticPr fontId="1"/>
  </si>
  <si>
    <t>　「1件当たり平均貸付残高」は、小数点第３位を切捨て第２位までを記載する。例：1.25、0.36等</t>
    <phoneticPr fontId="1"/>
  </si>
  <si>
    <t>　貸付残高が直近の事業年度末における自己資金（法人の場合は自己資本）の額を超える貸付先すべて（ただし、当該先が20に満たない場合は、貸付残高上位20位までの貸付先）について、それぞれの貸付先名、業種、貸付件数及び貸付残高を記載した別途の表（任意様式）を併せて提出する。（自己資金又は自己資本を超える貸付先が無い場合は別途の表の提出は不要）</t>
    <phoneticPr fontId="1"/>
  </si>
  <si>
    <t>　「自己資本」とは、資産の合計額より負債の合計額並びに配当金及び役員賞与金の予定額を控除し、引当金（特別法上の引当金を含む。）の合計額を加えた額をいう。</t>
    <phoneticPr fontId="1"/>
  </si>
  <si>
    <t>期間別</t>
    <rPh sb="0" eb="2">
      <t>キカン</t>
    </rPh>
    <rPh sb="2" eb="3">
      <t>ベツ</t>
    </rPh>
    <phoneticPr fontId="1"/>
  </si>
  <si>
    <t>貸付金の期間別内訳</t>
    <phoneticPr fontId="1"/>
  </si>
  <si>
    <t>　期間は約定期間による。</t>
    <phoneticPr fontId="1"/>
  </si>
  <si>
    <t>　「合計」欄の件数及び残高は、「表１」の合計件数及び合計残高と一致する。</t>
    <phoneticPr fontId="1"/>
  </si>
  <si>
    <t>貸付金の金利別内訳</t>
    <phoneticPr fontId="1"/>
  </si>
  <si>
    <t>貸付金の金利別内訳</t>
    <phoneticPr fontId="1"/>
  </si>
  <si>
    <t>金利別</t>
    <rPh sb="0" eb="2">
      <t>キンリ</t>
    </rPh>
    <rPh sb="2" eb="3">
      <t>ベツ</t>
    </rPh>
    <phoneticPr fontId="1"/>
  </si>
  <si>
    <t>「合計」欄の件数及び残高は、「表１」の合計件数及び合計残高と一致する。</t>
    <phoneticPr fontId="1"/>
  </si>
  <si>
    <t>貸付金の種別残高（除外貸付・例外貸付）</t>
    <rPh sb="0" eb="2">
      <t>カシツケ</t>
    </rPh>
    <rPh sb="2" eb="3">
      <t>キン</t>
    </rPh>
    <rPh sb="4" eb="6">
      <t>シュベツ</t>
    </rPh>
    <rPh sb="6" eb="8">
      <t>ザンダカ</t>
    </rPh>
    <rPh sb="9" eb="11">
      <t>ジョガイ</t>
    </rPh>
    <rPh sb="11" eb="13">
      <t>カシツケ</t>
    </rPh>
    <rPh sb="14" eb="16">
      <t>レイガイ</t>
    </rPh>
    <rPh sb="16" eb="18">
      <t>カシツケ</t>
    </rPh>
    <phoneticPr fontId="1"/>
  </si>
  <si>
    <t>平均約定
金利 (％)</t>
    <rPh sb="0" eb="2">
      <t>ヘイキン</t>
    </rPh>
    <rPh sb="2" eb="4">
      <t>ヤクジョウ</t>
    </rPh>
    <rPh sb="5" eb="7">
      <t>キンリ</t>
    </rPh>
    <phoneticPr fontId="1"/>
  </si>
  <si>
    <t>除外貸付</t>
    <rPh sb="0" eb="2">
      <t>ジョガイ</t>
    </rPh>
    <rPh sb="2" eb="4">
      <t>カシツ</t>
    </rPh>
    <phoneticPr fontId="1"/>
  </si>
  <si>
    <t>例外貸付</t>
    <rPh sb="0" eb="2">
      <t>レイガイ</t>
    </rPh>
    <rPh sb="2" eb="4">
      <t>カシツ</t>
    </rPh>
    <phoneticPr fontId="1"/>
  </si>
  <si>
    <t>施行規則第10条の23第1項
第1号で定める契約</t>
    <phoneticPr fontId="1"/>
  </si>
  <si>
    <t>施行規則第10条の23第1項
第1号の2で定める契約</t>
    <phoneticPr fontId="1"/>
  </si>
  <si>
    <t>施行規則第10条の23第1項
第2号で定める契約</t>
    <phoneticPr fontId="1"/>
  </si>
  <si>
    <t>施行規則第10条の23第1項
第6号で定める契約</t>
    <phoneticPr fontId="1"/>
  </si>
  <si>
    <t>　「例外貸付」とは、法第13条の2第2項に規定する個人顧客の利益の保護に支障を生ずることがない契約（法第13の3第5項に規定する個人顧客の利益の保護に支障を生ずることがない極度方式基本契約を含む。）として内閣府令で定めるものをいう。</t>
    <phoneticPr fontId="1"/>
  </si>
  <si>
    <t>　「除外貸付」とは、法第13条の2第2項に規定する住宅資金貸付契約その他の内閣府令で定める契約をいう。</t>
    <phoneticPr fontId="1"/>
  </si>
  <si>
    <t>施行規則第10条の21第1項
第1号で定める契約</t>
    <phoneticPr fontId="1"/>
  </si>
  <si>
    <t>施行規則第10条の21第1項
第2号で定める契約</t>
    <phoneticPr fontId="1"/>
  </si>
  <si>
    <t>施行規則第10条の21第1項
第3号で定める契約</t>
    <phoneticPr fontId="1"/>
  </si>
  <si>
    <t>施行規則第10条の21第1項
第4号で定める契約</t>
    <phoneticPr fontId="1"/>
  </si>
  <si>
    <t>施行規則第10条の21第1項
第5号で定める契約</t>
    <phoneticPr fontId="1"/>
  </si>
  <si>
    <t>施行規則第10条の21第1項
第6号で定める契約</t>
    <phoneticPr fontId="1"/>
  </si>
  <si>
    <t>施行規則第10条の21第1項
第7号で定める契約</t>
    <phoneticPr fontId="1"/>
  </si>
  <si>
    <t>施行規則第10条の21第1項
第8号で定める契約</t>
    <phoneticPr fontId="1"/>
  </si>
  <si>
    <t>施行規則第10条の23第1項第2号の2及び施行規則第10条の28第1項第1号で定める契約</t>
    <phoneticPr fontId="1"/>
  </si>
  <si>
    <t>施行規則第10条の23第1項第3号及び施行規則第10条28第1項第2号で定める契約</t>
    <phoneticPr fontId="1"/>
  </si>
  <si>
    <t>施行規則第10条の23第1項第4号及び施行規則第10条28第1項第3号で定める契約</t>
    <phoneticPr fontId="1"/>
  </si>
  <si>
    <t>施行規則第10条の23第1項第5号及び施行規則第10条28第1項第4号で定める契約</t>
    <phoneticPr fontId="1"/>
  </si>
  <si>
    <t>総量規制超過部分の貸付残高</t>
    <phoneticPr fontId="1"/>
  </si>
  <si>
    <t>貸付種別</t>
    <rPh sb="0" eb="2">
      <t>カシツケ</t>
    </rPh>
    <rPh sb="2" eb="4">
      <t>シュベツ</t>
    </rPh>
    <phoneticPr fontId="1"/>
  </si>
  <si>
    <t>先　数
(件)</t>
    <rPh sb="0" eb="1">
      <t>サキ</t>
    </rPh>
    <rPh sb="2" eb="3">
      <t>スウ</t>
    </rPh>
    <rPh sb="5" eb="6">
      <t>ケン</t>
    </rPh>
    <phoneticPr fontId="1"/>
  </si>
  <si>
    <t>残　　高
(千円)</t>
    <rPh sb="0" eb="1">
      <t>ザン</t>
    </rPh>
    <rPh sb="3" eb="4">
      <t>コウ</t>
    </rPh>
    <rPh sb="6" eb="8">
      <t>センエン</t>
    </rPh>
    <phoneticPr fontId="1"/>
  </si>
  <si>
    <t>総量規制超過部分の貸付残高
（自社貸付残高）</t>
    <rPh sb="0" eb="2">
      <t>ソウリョウ</t>
    </rPh>
    <rPh sb="2" eb="4">
      <t>キセイ</t>
    </rPh>
    <rPh sb="4" eb="6">
      <t>チョウカ</t>
    </rPh>
    <rPh sb="6" eb="8">
      <t>ブブン</t>
    </rPh>
    <rPh sb="9" eb="11">
      <t>カシツケ</t>
    </rPh>
    <rPh sb="11" eb="13">
      <t>ザンダカ</t>
    </rPh>
    <rPh sb="15" eb="17">
      <t>ジシャ</t>
    </rPh>
    <rPh sb="17" eb="19">
      <t>カシツケ</t>
    </rPh>
    <rPh sb="19" eb="21">
      <t>ザンダカ</t>
    </rPh>
    <phoneticPr fontId="1"/>
  </si>
  <si>
    <t>　「先数」は、本報告書作成時点で個人顧客と極度方式基本契約を締結している場合において、直近で実施した法第13条の３第１項及び第２項の規定による調査（途上与信調査）の結果、同条第５項に規定する「基準額超過極度方式基本契約」に該当すると認められた極度方式基本契約（下記２において「当該契約」という。）に係る個人顧客の先数を記載する。</t>
    <phoneticPr fontId="1"/>
  </si>
  <si>
    <t>　「残高」は、当該契約に係る個人顧客に対する提出業者の３月末時点の貸付残高（当該契約の残元本及び当該契約以外の貸付けに係る契約を同一顧客と締結している場合にはその残元本。）のうち、当該個人顧客に係る法第13条の２第２項に規定する「基準額」を超過している額を記載する。</t>
    <phoneticPr fontId="1"/>
  </si>
  <si>
    <t>消費者向無担保貸付金の金額別内訳</t>
    <rPh sb="0" eb="3">
      <t>ショウヒシャ</t>
    </rPh>
    <rPh sb="3" eb="4">
      <t>ムケ</t>
    </rPh>
    <rPh sb="4" eb="7">
      <t>ムタンポ</t>
    </rPh>
    <rPh sb="7" eb="9">
      <t>カシツケ</t>
    </rPh>
    <rPh sb="9" eb="10">
      <t>キン</t>
    </rPh>
    <rPh sb="11" eb="13">
      <t>キンガク</t>
    </rPh>
    <rPh sb="13" eb="14">
      <t>ベツ</t>
    </rPh>
    <rPh sb="14" eb="16">
      <t>ウチワケ</t>
    </rPh>
    <phoneticPr fontId="1"/>
  </si>
  <si>
    <t>「合計」欄の件数及び残高は、「表１」の消費者向無担保貸付金の件数及び残高と一致する。</t>
    <phoneticPr fontId="1"/>
  </si>
  <si>
    <t>消費者向無担保貸付金の金利別内訳</t>
    <phoneticPr fontId="1"/>
  </si>
  <si>
    <t>「合計」欄の件数及び残高は、「表１」の消費者向無担保貸付金の件数及び残高と一致する。</t>
    <phoneticPr fontId="1"/>
  </si>
  <si>
    <t>事業者向無担保貸付金の金額別内訳</t>
    <phoneticPr fontId="1"/>
  </si>
  <si>
    <t>事業者向無担保貸付金の金利別内訳</t>
    <phoneticPr fontId="1"/>
  </si>
  <si>
    <t xml:space="preserve">     10 億円超</t>
    <rPh sb="8" eb="9">
      <t>オク</t>
    </rPh>
    <rPh sb="9" eb="10">
      <t>エン</t>
    </rPh>
    <rPh sb="10" eb="11">
      <t>チョウ</t>
    </rPh>
    <phoneticPr fontId="1"/>
  </si>
  <si>
    <t>　「合計」欄の件数及び残高は、「表１」の事業者向無担保貸付金の件数及び残高と一致する。</t>
    <phoneticPr fontId="1"/>
  </si>
  <si>
    <t>　「1件当たり平均貸付残高」は、小数点第３位を切り捨て第２位までを記載する。例：1.25、0.36等</t>
    <phoneticPr fontId="1"/>
  </si>
  <si>
    <t>　「合計」欄の件数及び残高は、「表１」の事業者向無担保貸付金の件数及び残高と一致する。</t>
    <phoneticPr fontId="1"/>
  </si>
  <si>
    <t>消費者向無担保貸付金の新規契約状況等</t>
    <phoneticPr fontId="1"/>
  </si>
  <si>
    <t>新規契約状況</t>
    <phoneticPr fontId="1"/>
  </si>
  <si>
    <t>件　数　等
(件・％)</t>
    <rPh sb="0" eb="1">
      <t>ケン</t>
    </rPh>
    <rPh sb="2" eb="3">
      <t>カズ</t>
    </rPh>
    <rPh sb="4" eb="5">
      <t>トウ</t>
    </rPh>
    <rPh sb="7" eb="8">
      <t>ケン</t>
    </rPh>
    <phoneticPr fontId="1"/>
  </si>
  <si>
    <t>新規申込件数</t>
    <rPh sb="0" eb="2">
      <t>シンキ</t>
    </rPh>
    <rPh sb="2" eb="4">
      <t>モウシコミ</t>
    </rPh>
    <rPh sb="4" eb="6">
      <t>ケンスウ</t>
    </rPh>
    <phoneticPr fontId="1"/>
  </si>
  <si>
    <t>新規契約件数</t>
    <rPh sb="0" eb="2">
      <t>シンキ</t>
    </rPh>
    <rPh sb="2" eb="4">
      <t>ケイヤク</t>
    </rPh>
    <rPh sb="4" eb="6">
      <t>ケンスウ</t>
    </rPh>
    <phoneticPr fontId="1"/>
  </si>
  <si>
    <t>新規契約率</t>
    <rPh sb="0" eb="2">
      <t>シンキ</t>
    </rPh>
    <rPh sb="2" eb="4">
      <t>ケイヤク</t>
    </rPh>
    <rPh sb="4" eb="5">
      <t>リツ</t>
    </rPh>
    <phoneticPr fontId="1"/>
  </si>
  <si>
    <t>　新規申込件数は、当該年度の申込件数（既存顧客からの申込件数を含み、貸付条件変更に係るものは除く。）を記載する。</t>
    <phoneticPr fontId="1"/>
  </si>
  <si>
    <t>　新規契約件数は、当該年度の契約件数（既存顧客との契約件数を含み、貸付条件変更に係るものは除く。）を記載する。</t>
    <phoneticPr fontId="1"/>
  </si>
  <si>
    <t>　新規契約率は、新規契約件数を新規申込件数で除した数字を小数点第３位を切り捨て第２位まで記載する。</t>
    <phoneticPr fontId="1"/>
  </si>
  <si>
    <t>(2-1)</t>
    <phoneticPr fontId="1"/>
  </si>
  <si>
    <t>新規貸付状況</t>
    <phoneticPr fontId="1"/>
  </si>
  <si>
    <t>新規貸付総額</t>
    <rPh sb="0" eb="2">
      <t>シンキ</t>
    </rPh>
    <rPh sb="2" eb="4">
      <t>カシツケ</t>
    </rPh>
    <rPh sb="4" eb="6">
      <t>ソウガク</t>
    </rPh>
    <phoneticPr fontId="1"/>
  </si>
  <si>
    <t>新規貸付件数</t>
    <rPh sb="0" eb="2">
      <t>シンキ</t>
    </rPh>
    <rPh sb="2" eb="4">
      <t>カシツケ</t>
    </rPh>
    <rPh sb="4" eb="6">
      <t>ケンスウ</t>
    </rPh>
    <phoneticPr fontId="1"/>
  </si>
  <si>
    <t>新規平均貸付額</t>
    <rPh sb="0" eb="2">
      <t>シンキ</t>
    </rPh>
    <rPh sb="2" eb="4">
      <t>ヘイキン</t>
    </rPh>
    <rPh sb="4" eb="6">
      <t>カシツケ</t>
    </rPh>
    <rPh sb="6" eb="7">
      <t>ガク</t>
    </rPh>
    <phoneticPr fontId="1"/>
  </si>
  <si>
    <t>件　数　等
(件・千円)</t>
    <rPh sb="0" eb="1">
      <t>ケン</t>
    </rPh>
    <rPh sb="2" eb="3">
      <t>カズ</t>
    </rPh>
    <rPh sb="4" eb="5">
      <t>トウ</t>
    </rPh>
    <rPh sb="7" eb="8">
      <t>ケン</t>
    </rPh>
    <rPh sb="9" eb="11">
      <t>センエン</t>
    </rPh>
    <phoneticPr fontId="1"/>
  </si>
  <si>
    <t>　新規貸付総額は、当該年度に行った新規顧客に対する初回貸付の総額を記載する。</t>
    <phoneticPr fontId="1"/>
  </si>
  <si>
    <t>　新規貸付件数は、当該年度に行った新規顧客に対する初回貸付の件数を記載する。</t>
    <phoneticPr fontId="1"/>
  </si>
  <si>
    <t>　新規平均貸付額は、新規貸付総額を新規貸付件数で除した数字を記載する。</t>
    <phoneticPr fontId="1"/>
  </si>
  <si>
    <t>　上記１から３の数字について把握できない場合は、「(2-2)　当該年度の貸付状況」を記載すること（本表(2-1)の記載は不要）。</t>
    <phoneticPr fontId="1"/>
  </si>
  <si>
    <t>(2-2)</t>
    <phoneticPr fontId="1"/>
  </si>
  <si>
    <t>当該年度の貸付状況</t>
    <phoneticPr fontId="1"/>
  </si>
  <si>
    <t>当該年度貸付総額</t>
    <rPh sb="0" eb="2">
      <t>トウガイ</t>
    </rPh>
    <rPh sb="2" eb="4">
      <t>ネンド</t>
    </rPh>
    <rPh sb="4" eb="6">
      <t>カシツケ</t>
    </rPh>
    <rPh sb="6" eb="8">
      <t>ソウガク</t>
    </rPh>
    <phoneticPr fontId="1"/>
  </si>
  <si>
    <t>当該年度貸付件数</t>
    <rPh sb="0" eb="2">
      <t>トウガイ</t>
    </rPh>
    <rPh sb="2" eb="4">
      <t>ネンド</t>
    </rPh>
    <rPh sb="4" eb="6">
      <t>カシツケ</t>
    </rPh>
    <rPh sb="6" eb="8">
      <t>ケンスウ</t>
    </rPh>
    <phoneticPr fontId="1"/>
  </si>
  <si>
    <t>当該年度平均貸付額</t>
    <rPh sb="0" eb="2">
      <t>トウガイ</t>
    </rPh>
    <rPh sb="2" eb="4">
      <t>ネンド</t>
    </rPh>
    <rPh sb="4" eb="6">
      <t>ヘイキン</t>
    </rPh>
    <rPh sb="6" eb="8">
      <t>カシツケ</t>
    </rPh>
    <rPh sb="8" eb="9">
      <t>ガク</t>
    </rPh>
    <phoneticPr fontId="1"/>
  </si>
  <si>
    <t>　貸付総額は、当該年度に行った貸付けの総額を記載する。</t>
    <phoneticPr fontId="1"/>
  </si>
  <si>
    <t>　貸付件数は、当該年度に行った貸付けの件数を記載する。</t>
    <phoneticPr fontId="1"/>
  </si>
  <si>
    <t>　平均貸付額は、貸付総額を貸付件数で除した数字を記載する。</t>
    <phoneticPr fontId="1"/>
  </si>
  <si>
    <t>　「(2-1)　新規貸付状況」を記載した場合には、本表(2-2)の記載は不要とする。</t>
    <phoneticPr fontId="1"/>
  </si>
  <si>
    <t>貸金業協会等への加入状況等</t>
    <phoneticPr fontId="1"/>
  </si>
  <si>
    <t>（参考）その他加入している団体があればその名称を記載すること</t>
    <phoneticPr fontId="1"/>
  </si>
  <si>
    <t>　１～14の該当する項目の左の欄に○を記載し、参考についてはその名称を記載すること。</t>
    <phoneticPr fontId="1"/>
  </si>
  <si>
    <t>　一般社団法人等とは、一般社団法人、一般財団法人、公益社団法人、公益財団法人等をいう。</t>
    <phoneticPr fontId="1"/>
  </si>
  <si>
    <t>貸金業協会に加盟している</t>
    <phoneticPr fontId="1"/>
  </si>
  <si>
    <t>指定信用情報機関に加盟している</t>
    <phoneticPr fontId="1"/>
  </si>
  <si>
    <t>電話加入権に質権を設定することを目的とした事業協同組合に加盟している</t>
    <phoneticPr fontId="1"/>
  </si>
  <si>
    <t>一般社団法人日本クレジット協会に加盟している</t>
    <phoneticPr fontId="1"/>
  </si>
  <si>
    <t>日本クレジットカード協会に加盟している</t>
    <phoneticPr fontId="1"/>
  </si>
  <si>
    <t>包括信用購入あっせん業者又は個別信用購入あっせん業者として登録を受けている</t>
    <phoneticPr fontId="1"/>
  </si>
  <si>
    <t>電気機械器具関係の一般社団法人等に加盟している（関係会社が加盟している場合を含む）</t>
    <phoneticPr fontId="1"/>
  </si>
  <si>
    <t>自動車関係の一般社団法人等に加盟している（関係会社が加盟している場合を含む）</t>
    <phoneticPr fontId="1"/>
  </si>
  <si>
    <t>日本百貨店協会、日本チェーンストア協会、協同組合連合会日本商店連盟、協同組合連合会日本専門店会連盟に加盟している（関係会社が加盟している場合を含む）</t>
    <phoneticPr fontId="1"/>
  </si>
  <si>
    <t>建設・不動産関係の一般社団法人等に加盟している（関係会社が加盟している場合を含む）</t>
    <phoneticPr fontId="1"/>
  </si>
  <si>
    <t>質屋の許可を受けている</t>
    <phoneticPr fontId="1"/>
  </si>
  <si>
    <t>公益社団法人リース事業協会に加盟している</t>
    <phoneticPr fontId="1"/>
  </si>
  <si>
    <t>日賦貸金業者として登録されている</t>
    <phoneticPr fontId="1"/>
  </si>
  <si>
    <t>上記のいずれにも該当しない</t>
    <phoneticPr fontId="1"/>
  </si>
  <si>
    <t xml:space="preserve">     10 万円以下</t>
    <rPh sb="8" eb="12">
      <t>マンエンイカ</t>
    </rPh>
    <phoneticPr fontId="1"/>
  </si>
  <si>
    <t xml:space="preserve">     10 万円超      30 万円以下</t>
    <rPh sb="8" eb="10">
      <t>マンエン</t>
    </rPh>
    <rPh sb="10" eb="11">
      <t>チョウ</t>
    </rPh>
    <rPh sb="20" eb="22">
      <t>マンエン</t>
    </rPh>
    <rPh sb="22" eb="24">
      <t>イカ</t>
    </rPh>
    <phoneticPr fontId="1"/>
  </si>
  <si>
    <t xml:space="preserve">     30   〃        50   〃</t>
    <phoneticPr fontId="1"/>
  </si>
  <si>
    <t xml:space="preserve">     50   〃　　   100   〃</t>
    <phoneticPr fontId="1"/>
  </si>
  <si>
    <t xml:space="preserve">    100   〃       500   〃</t>
    <phoneticPr fontId="1"/>
  </si>
  <si>
    <t xml:space="preserve">    500   〃     1,000   〃</t>
    <phoneticPr fontId="1"/>
  </si>
  <si>
    <t xml:space="preserve">  1,000   〃     5,000   〃</t>
    <phoneticPr fontId="1"/>
  </si>
  <si>
    <t xml:space="preserve">  5,000   〃         1 億円以下</t>
    <rPh sb="22" eb="24">
      <t>オクエン</t>
    </rPh>
    <rPh sb="24" eb="26">
      <t>イカ</t>
    </rPh>
    <phoneticPr fontId="1"/>
  </si>
  <si>
    <t xml:space="preserve">      1 億円超       5   〃</t>
    <rPh sb="8" eb="10">
      <t>オクエン</t>
    </rPh>
    <rPh sb="10" eb="11">
      <t>チョウ</t>
    </rPh>
    <phoneticPr fontId="1"/>
  </si>
  <si>
    <t xml:space="preserve">      5   〃        10   〃</t>
    <phoneticPr fontId="1"/>
  </si>
  <si>
    <t xml:space="preserve">     10   〃       100   〃</t>
    <phoneticPr fontId="1"/>
  </si>
  <si>
    <t xml:space="preserve">    100 億円超</t>
    <rPh sb="8" eb="10">
      <t>オクエン</t>
    </rPh>
    <rPh sb="10" eb="11">
      <t>チョウ</t>
    </rPh>
    <phoneticPr fontId="1"/>
  </si>
  <si>
    <t xml:space="preserve">      1 年以下</t>
    <rPh sb="8" eb="9">
      <t>ネン</t>
    </rPh>
    <rPh sb="9" eb="11">
      <t>イカ</t>
    </rPh>
    <phoneticPr fontId="1"/>
  </si>
  <si>
    <t xml:space="preserve">    1 年超         5 年以下</t>
    <rPh sb="6" eb="7">
      <t>ネン</t>
    </rPh>
    <rPh sb="7" eb="8">
      <t>チョウ</t>
    </rPh>
    <rPh sb="19" eb="20">
      <t>ネン</t>
    </rPh>
    <rPh sb="20" eb="22">
      <t>イカ</t>
    </rPh>
    <phoneticPr fontId="1"/>
  </si>
  <si>
    <t xml:space="preserve">    5  〃         10   〃</t>
    <phoneticPr fontId="1"/>
  </si>
  <si>
    <t xml:space="preserve">   10  〃         15   〃</t>
    <phoneticPr fontId="1"/>
  </si>
  <si>
    <t xml:space="preserve">   15  〃         20   〃</t>
    <phoneticPr fontId="1"/>
  </si>
  <si>
    <t xml:space="preserve">   20  〃         25   〃</t>
    <phoneticPr fontId="1"/>
  </si>
  <si>
    <t xml:space="preserve">     25 年超</t>
    <rPh sb="8" eb="9">
      <t>ネン</t>
    </rPh>
    <rPh sb="9" eb="10">
      <t>チョウ</t>
    </rPh>
    <phoneticPr fontId="1"/>
  </si>
  <si>
    <t xml:space="preserve">     10.0 ％以下</t>
    <rPh sb="11" eb="13">
      <t>イカ</t>
    </rPh>
    <phoneticPr fontId="1"/>
  </si>
  <si>
    <t xml:space="preserve">   10.0 ％超     15.0 ％以下</t>
    <rPh sb="9" eb="10">
      <t>チョウ</t>
    </rPh>
    <rPh sb="21" eb="23">
      <t>イカ</t>
    </rPh>
    <phoneticPr fontId="1"/>
  </si>
  <si>
    <t xml:space="preserve">   15.0   〃     18.0   〃</t>
    <phoneticPr fontId="1"/>
  </si>
  <si>
    <t xml:space="preserve">   18.0   〃     20.0   〃</t>
    <phoneticPr fontId="1"/>
  </si>
  <si>
    <t xml:space="preserve">   20.0   〃     29.2   〃</t>
    <phoneticPr fontId="1"/>
  </si>
  <si>
    <t xml:space="preserve">   29.2   〃 </t>
    <phoneticPr fontId="1"/>
  </si>
  <si>
    <t xml:space="preserve">   10 万円超     20 万円以下</t>
    <rPh sb="6" eb="8">
      <t>マンエン</t>
    </rPh>
    <rPh sb="8" eb="9">
      <t>チョウ</t>
    </rPh>
    <rPh sb="17" eb="19">
      <t>マンエン</t>
    </rPh>
    <rPh sb="19" eb="21">
      <t>イカ</t>
    </rPh>
    <phoneticPr fontId="1"/>
  </si>
  <si>
    <t xml:space="preserve"> 　20   〃       30   〃</t>
    <phoneticPr fontId="1"/>
  </si>
  <si>
    <t xml:space="preserve">   30   〃　　   50   〃</t>
    <phoneticPr fontId="1"/>
  </si>
  <si>
    <t xml:space="preserve">   50   〃       70   〃</t>
    <phoneticPr fontId="1"/>
  </si>
  <si>
    <t xml:space="preserve">   70   〃      100   〃</t>
    <phoneticPr fontId="1"/>
  </si>
  <si>
    <t xml:space="preserve">  100   〃      150   〃</t>
    <phoneticPr fontId="1"/>
  </si>
  <si>
    <t xml:space="preserve">  150   〃      200   〃</t>
    <phoneticPr fontId="1"/>
  </si>
  <si>
    <t xml:space="preserve">  200   〃      300   〃</t>
    <phoneticPr fontId="1"/>
  </si>
  <si>
    <t xml:space="preserve">  300 万円超</t>
    <rPh sb="6" eb="8">
      <t>マンエン</t>
    </rPh>
    <rPh sb="8" eb="9">
      <t>チョウ</t>
    </rPh>
    <phoneticPr fontId="1"/>
  </si>
  <si>
    <t xml:space="preserve">   10.0 ％超    15.0 ％以下</t>
    <rPh sb="9" eb="10">
      <t>チョウ</t>
    </rPh>
    <rPh sb="20" eb="22">
      <t>イカ</t>
    </rPh>
    <phoneticPr fontId="1"/>
  </si>
  <si>
    <t xml:space="preserve">   15.0   〃    18.0   〃</t>
    <phoneticPr fontId="1"/>
  </si>
  <si>
    <t xml:space="preserve">   18.0   〃    20.0   〃</t>
    <phoneticPr fontId="1"/>
  </si>
  <si>
    <t xml:space="preserve">   20.0   〃    29.2   〃</t>
    <phoneticPr fontId="1"/>
  </si>
  <si>
    <t xml:space="preserve">    100 万円以下</t>
    <rPh sb="8" eb="12">
      <t>マンエンイカ</t>
    </rPh>
    <phoneticPr fontId="1"/>
  </si>
  <si>
    <t xml:space="preserve">    100 万円超     500 万円以下</t>
    <rPh sb="8" eb="10">
      <t>マンエン</t>
    </rPh>
    <rPh sb="10" eb="11">
      <t>チョウ</t>
    </rPh>
    <rPh sb="20" eb="22">
      <t>マンエン</t>
    </rPh>
    <rPh sb="22" eb="24">
      <t>イカ</t>
    </rPh>
    <phoneticPr fontId="1"/>
  </si>
  <si>
    <t xml:space="preserve">    500   〃     1,000    〃</t>
    <phoneticPr fontId="1"/>
  </si>
  <si>
    <t xml:space="preserve">  1,000   〃　 　5,000    〃</t>
    <phoneticPr fontId="1"/>
  </si>
  <si>
    <t xml:space="preserve">      1 億円超       5    〃</t>
    <rPh sb="8" eb="10">
      <t>オクエン</t>
    </rPh>
    <rPh sb="10" eb="11">
      <t>チョウ</t>
    </rPh>
    <phoneticPr fontId="1"/>
  </si>
  <si>
    <t xml:space="preserve">      5   〃        10    〃</t>
    <phoneticPr fontId="1"/>
  </si>
  <si>
    <t xml:space="preserve">    5.0 ％超    10.0 ％以下</t>
    <rPh sb="9" eb="10">
      <t>チョウ</t>
    </rPh>
    <rPh sb="20" eb="22">
      <t>イカ</t>
    </rPh>
    <phoneticPr fontId="1"/>
  </si>
  <si>
    <t xml:space="preserve">      5.0 ％以下</t>
    <rPh sb="11" eb="13">
      <t>イカ</t>
    </rPh>
    <phoneticPr fontId="1"/>
  </si>
  <si>
    <t xml:space="preserve">   10.0   〃    15.0   〃</t>
    <phoneticPr fontId="1"/>
  </si>
  <si>
    <t>別紙1</t>
    <rPh sb="0" eb="2">
      <t>ベッシ</t>
    </rPh>
    <phoneticPr fontId="1"/>
  </si>
  <si>
    <t>愛知県知事　　殿</t>
    <rPh sb="0" eb="3">
      <t>アイチケン</t>
    </rPh>
    <rPh sb="3" eb="5">
      <t>チジ</t>
    </rPh>
    <rPh sb="7" eb="8">
      <t>ドノ</t>
    </rPh>
    <phoneticPr fontId="1"/>
  </si>
  <si>
    <t>令和　　　</t>
    <rPh sb="0" eb="2">
      <t>レイワ</t>
    </rPh>
    <phoneticPr fontId="1"/>
  </si>
  <si>
    <t>愛知県知事</t>
    <rPh sb="0" eb="3">
      <t>アイチケン</t>
    </rPh>
    <rPh sb="3" eb="5">
      <t>チジ</t>
    </rPh>
    <phoneticPr fontId="1"/>
  </si>
  <si>
    <r>
      <t>　1件当たり平均貸付残高</t>
    </r>
    <r>
      <rPr>
        <sz val="8"/>
        <rFont val="ＭＳ 明朝"/>
        <family val="1"/>
        <charset val="128"/>
      </rPr>
      <t>(小数点第３位を切捨て第２位までを記載)</t>
    </r>
    <rPh sb="2" eb="3">
      <t>ケン</t>
    </rPh>
    <rPh sb="3" eb="4">
      <t>ア</t>
    </rPh>
    <rPh sb="6" eb="8">
      <t>ヘイキン</t>
    </rPh>
    <rPh sb="8" eb="10">
      <t>カシツ</t>
    </rPh>
    <rPh sb="10" eb="12">
      <t>ザンダカ</t>
    </rPh>
    <phoneticPr fontId="1"/>
  </si>
  <si>
    <r>
      <t>1件当たり平均約定期間</t>
    </r>
    <r>
      <rPr>
        <sz val="8"/>
        <rFont val="ＭＳ 明朝"/>
        <family val="1"/>
        <charset val="128"/>
      </rPr>
      <t>(小数点第３位を切捨て第２位までを記載)</t>
    </r>
    <rPh sb="7" eb="9">
      <t>ヤクジョウ</t>
    </rPh>
    <rPh sb="9" eb="11">
      <t>キカン</t>
    </rPh>
    <phoneticPr fontId="1"/>
  </si>
  <si>
    <r>
      <t>　「１件当たり平均約定期間」は加重平均により小数点第３位を切り捨て第２位までを記載する。
　</t>
    </r>
    <r>
      <rPr>
        <sz val="8.5"/>
        <rFont val="ＭＳ 明朝"/>
        <family val="1"/>
        <charset val="128"/>
      </rPr>
      <t xml:space="preserve">例：1年以下が2件、1年超5年以下の2年が3件、3年が5件、5年超10年以下の6年が3件、7年が3件の場合
　→　(1×2＋2×3＋3×5＋6×3＋7×3)÷(2+3+5+3+3)=3.875（3.87年）
</t>
    </r>
    <r>
      <rPr>
        <sz val="9"/>
        <rFont val="ＭＳ 明朝"/>
        <family val="1"/>
        <charset val="128"/>
      </rPr>
      <t>　なお、算出不能の場合は推定値を記載する。</t>
    </r>
    <phoneticPr fontId="1"/>
  </si>
  <si>
    <r>
      <t xml:space="preserve">無担保
</t>
    </r>
    <r>
      <rPr>
        <sz val="8"/>
        <color theme="1"/>
        <rFont val="ＭＳ 明朝"/>
        <family val="1"/>
        <charset val="128"/>
      </rPr>
      <t>(関係会社向を除く)</t>
    </r>
    <rPh sb="0" eb="3">
      <t>ムタンポ</t>
    </rPh>
    <rPh sb="5" eb="7">
      <t>カンケイ</t>
    </rPh>
    <rPh sb="7" eb="9">
      <t>カイシャ</t>
    </rPh>
    <rPh sb="9" eb="10">
      <t>ム</t>
    </rPh>
    <rPh sb="11" eb="12">
      <t>ノゾ</t>
    </rPh>
    <phoneticPr fontId="1"/>
  </si>
  <si>
    <r>
      <t xml:space="preserve">有担保
</t>
    </r>
    <r>
      <rPr>
        <sz val="8"/>
        <color theme="1"/>
        <rFont val="ＭＳ 明朝"/>
        <family val="1"/>
        <charset val="128"/>
      </rPr>
      <t>(関係会社向を除く)</t>
    </r>
    <rPh sb="0" eb="1">
      <t>ユウ</t>
    </rPh>
    <rPh sb="1" eb="3">
      <t>タンポ</t>
    </rPh>
    <rPh sb="5" eb="7">
      <t>カンケイ</t>
    </rPh>
    <rPh sb="7" eb="9">
      <t>カイシャ</t>
    </rPh>
    <rPh sb="9" eb="10">
      <t>ム</t>
    </rPh>
    <rPh sb="11" eb="12">
      <t>ノゾ</t>
    </rPh>
    <phoneticPr fontId="1"/>
  </si>
  <si>
    <r>
      <t xml:space="preserve">手形割引
</t>
    </r>
    <r>
      <rPr>
        <sz val="8"/>
        <color theme="1"/>
        <rFont val="ＭＳ 明朝"/>
        <family val="1"/>
        <charset val="128"/>
      </rPr>
      <t>(関係会社向を除く)</t>
    </r>
    <rPh sb="0" eb="2">
      <t>テガタ</t>
    </rPh>
    <rPh sb="2" eb="4">
      <t>ワリビキ</t>
    </rPh>
    <rPh sb="6" eb="8">
      <t>カンケイ</t>
    </rPh>
    <rPh sb="8" eb="10">
      <t>カイシャ</t>
    </rPh>
    <rPh sb="10" eb="11">
      <t>ム</t>
    </rPh>
    <rPh sb="12" eb="13">
      <t>ノゾ</t>
    </rPh>
    <phoneticPr fontId="1"/>
  </si>
  <si>
    <r>
      <t xml:space="preserve">　「平均約定金利」は、加重平均により小数点第３位を切り捨て第２位までを記載する。
</t>
    </r>
    <r>
      <rPr>
        <sz val="8"/>
        <color theme="1"/>
        <rFont val="ＭＳ 明朝"/>
        <family val="1"/>
        <charset val="128"/>
      </rPr>
      <t>　例：無担保貸付残高が55万円、その内訳が18.55％で25万円、17.80％で15万円、9.07％で15万円の場合</t>
    </r>
    <r>
      <rPr>
        <sz val="9"/>
        <color theme="1"/>
        <rFont val="ＭＳ 明朝"/>
        <family val="1"/>
        <charset val="128"/>
      </rPr>
      <t xml:space="preserve">
　　　→　(25×18.55%+15×17.80%+15×9.07%)÷55=0.1576（15.76%）
　なお、算出不能の場合は推定値を記載する。</t>
    </r>
    <phoneticPr fontId="1"/>
  </si>
  <si>
    <t>日</t>
    <rPh sb="0" eb="1">
      <t>ニチ</t>
    </rPh>
    <phoneticPr fontId="1"/>
  </si>
  <si>
    <t>月</t>
    <rPh sb="0" eb="1">
      <t>ツキ</t>
    </rPh>
    <phoneticPr fontId="1"/>
  </si>
  <si>
    <t>年</t>
    <rPh sb="0" eb="1">
      <t>ネン</t>
    </rPh>
    <phoneticPr fontId="1"/>
  </si>
  <si>
    <t>令和</t>
    <rPh sb="0" eb="2">
      <t>レイワ</t>
    </rPh>
    <phoneticPr fontId="1"/>
  </si>
  <si>
    <t>令和</t>
    <rPh sb="0" eb="2">
      <t>レイワ</t>
    </rPh>
    <phoneticPr fontId="1"/>
  </si>
  <si>
    <r>
      <t>　</t>
    </r>
    <r>
      <rPr>
        <sz val="9"/>
        <color theme="1"/>
        <rFont val="ＭＳ ゴシック"/>
        <family val="3"/>
        <charset val="128"/>
      </rPr>
      <t>「個人」</t>
    </r>
    <r>
      <rPr>
        <sz val="9"/>
        <color theme="1"/>
        <rFont val="ＭＳ 明朝"/>
        <family val="1"/>
        <charset val="128"/>
      </rPr>
      <t>欄の残高は、</t>
    </r>
    <r>
      <rPr>
        <sz val="9"/>
        <color theme="1"/>
        <rFont val="ＭＳ ゴシック"/>
        <family val="3"/>
        <charset val="128"/>
      </rPr>
      <t>「表１」の消費者向計</t>
    </r>
    <r>
      <rPr>
        <sz val="9"/>
        <color theme="1"/>
        <rFont val="ＭＳ 明朝"/>
        <family val="1"/>
        <charset val="128"/>
      </rPr>
      <t>の残高と</t>
    </r>
    <r>
      <rPr>
        <sz val="9"/>
        <color theme="1"/>
        <rFont val="ＭＳ ゴシック"/>
        <family val="3"/>
        <charset val="128"/>
      </rPr>
      <t>一致</t>
    </r>
    <r>
      <rPr>
        <sz val="9"/>
        <color theme="1"/>
        <rFont val="ＭＳ 明朝"/>
        <family val="1"/>
        <charset val="128"/>
      </rPr>
      <t>する。</t>
    </r>
    <phoneticPr fontId="1"/>
  </si>
  <si>
    <t>年</t>
    <rPh sb="0" eb="1">
      <t>ネン</t>
    </rPh>
    <phoneticPr fontId="1"/>
  </si>
  <si>
    <t>00000</t>
    <phoneticPr fontId="1"/>
  </si>
  <si>
    <t>460</t>
    <phoneticPr fontId="1"/>
  </si>
  <si>
    <t>8501</t>
    <phoneticPr fontId="1"/>
  </si>
  <si>
    <t>名古屋市中区三の丸3-1-2</t>
    <rPh sb="0" eb="4">
      <t>ナゴヤシ</t>
    </rPh>
    <rPh sb="4" eb="6">
      <t>ナカク</t>
    </rPh>
    <rPh sb="6" eb="7">
      <t>サン</t>
    </rPh>
    <rPh sb="8" eb="9">
      <t>マル</t>
    </rPh>
    <phoneticPr fontId="1"/>
  </si>
  <si>
    <t>052</t>
    <phoneticPr fontId="1"/>
  </si>
  <si>
    <t>954</t>
    <phoneticPr fontId="1"/>
  </si>
  <si>
    <t>6333</t>
    <phoneticPr fontId="1"/>
  </si>
  <si>
    <t>株式会社●●商事</t>
    <rPh sb="0" eb="4">
      <t>カブシキガイシャ</t>
    </rPh>
    <rPh sb="6" eb="8">
      <t>ショウジ</t>
    </rPh>
    <phoneticPr fontId="1"/>
  </si>
  <si>
    <t>代表取締役　愛知太郎</t>
    <rPh sb="0" eb="5">
      <t>ダイヒョウトリシマリヤク</t>
    </rPh>
    <rPh sb="6" eb="8">
      <t>アイチ</t>
    </rPh>
    <rPh sb="8" eb="10">
      <t>タロウ</t>
    </rPh>
    <phoneticPr fontId="1"/>
  </si>
  <si>
    <t>総務課</t>
    <rPh sb="0" eb="3">
      <t>ソウムカ</t>
    </rPh>
    <phoneticPr fontId="1"/>
  </si>
  <si>
    <t>愛知　次郎</t>
    <rPh sb="0" eb="2">
      <t>アイチ</t>
    </rPh>
    <rPh sb="3" eb="5">
      <t>ジロウ</t>
    </rPh>
    <phoneticPr fontId="1"/>
  </si>
  <si>
    <t>090</t>
    <phoneticPr fontId="1"/>
  </si>
  <si>
    <t>0000</t>
    <phoneticPr fontId="1"/>
  </si>
  <si>
    <t>件　数
(件)</t>
    <rPh sb="0" eb="1">
      <t>ケン</t>
    </rPh>
    <rPh sb="2" eb="3">
      <t>スウ</t>
    </rPh>
    <rPh sb="5" eb="6">
      <t>ケン</t>
    </rPh>
    <phoneticPr fontId="1"/>
  </si>
  <si>
    <t>残高(千円)</t>
    <rPh sb="0" eb="2">
      <t>ザンダカ</t>
    </rPh>
    <rPh sb="3" eb="5">
      <t>センエン</t>
    </rPh>
    <phoneticPr fontId="1"/>
  </si>
  <si>
    <t>金利(％)</t>
    <rPh sb="0" eb="2">
      <t>キンリ</t>
    </rPh>
    <phoneticPr fontId="1"/>
  </si>
  <si>
    <t>金利１</t>
    <rPh sb="0" eb="2">
      <t>キンリ</t>
    </rPh>
    <phoneticPr fontId="1"/>
  </si>
  <si>
    <t>金利２</t>
    <rPh sb="0" eb="2">
      <t>キンリ</t>
    </rPh>
    <phoneticPr fontId="1"/>
  </si>
  <si>
    <t>①</t>
    <phoneticPr fontId="1"/>
  </si>
  <si>
    <t>＜計算式＞</t>
    <rPh sb="1" eb="4">
      <t>ケイサンシキ</t>
    </rPh>
    <phoneticPr fontId="1"/>
  </si>
  <si>
    <t>15.00%×90.91%＋12.00%×9.09%</t>
    <phoneticPr fontId="1"/>
  </si>
  <si>
    <t>＝</t>
    <phoneticPr fontId="1"/>
  </si>
  <si>
    <t>無担保</t>
    <rPh sb="0" eb="3">
      <t>ムタンポ</t>
    </rPh>
    <phoneticPr fontId="1"/>
  </si>
  <si>
    <t>有担保</t>
    <rPh sb="0" eb="3">
      <t>ユウタンポ</t>
    </rPh>
    <phoneticPr fontId="1"/>
  </si>
  <si>
    <t>残高合計</t>
    <rPh sb="0" eb="2">
      <t>ザンダカ</t>
    </rPh>
    <rPh sb="2" eb="4">
      <t>ゴウケイ</t>
    </rPh>
    <phoneticPr fontId="1"/>
  </si>
  <si>
    <t>②</t>
    <phoneticPr fontId="1"/>
  </si>
  <si>
    <t>17.55%×16.28%＋14.72%×19.46%＋4.70%×29.73%</t>
    <phoneticPr fontId="1"/>
  </si>
  <si>
    <t>事業者向</t>
    <rPh sb="0" eb="3">
      <t>ジギョウシャ</t>
    </rPh>
    <rPh sb="3" eb="4">
      <t>ムケ</t>
    </rPh>
    <phoneticPr fontId="1"/>
  </si>
  <si>
    <t>10.87%×65.49%＋8.13%×34.51%</t>
    <phoneticPr fontId="1"/>
  </si>
  <si>
    <t>③</t>
    <phoneticPr fontId="1"/>
  </si>
  <si>
    <t>1年×87件＋2年×13件＋4年×7件＋18年×2件＋20年×1件</t>
    <rPh sb="1" eb="2">
      <t>ネン</t>
    </rPh>
    <rPh sb="5" eb="6">
      <t>ケン</t>
    </rPh>
    <rPh sb="8" eb="9">
      <t>ネン</t>
    </rPh>
    <rPh sb="12" eb="13">
      <t>ケン</t>
    </rPh>
    <rPh sb="15" eb="16">
      <t>ネン</t>
    </rPh>
    <rPh sb="18" eb="19">
      <t>ケン</t>
    </rPh>
    <rPh sb="22" eb="23">
      <t>ネン</t>
    </rPh>
    <rPh sb="25" eb="26">
      <t>ケン</t>
    </rPh>
    <rPh sb="29" eb="30">
      <t>ネン</t>
    </rPh>
    <rPh sb="32" eb="33">
      <t>ケン</t>
    </rPh>
    <phoneticPr fontId="1"/>
  </si>
  <si>
    <t>110件</t>
    <rPh sb="3" eb="4">
      <t>ケン</t>
    </rPh>
    <phoneticPr fontId="1"/>
  </si>
  <si>
    <t>1.79年</t>
    <rPh sb="4" eb="5">
      <t>ネン</t>
    </rPh>
    <phoneticPr fontId="1"/>
  </si>
  <si>
    <t>住宅ローン（借地権取得資金含む）又は住宅のリフォームローン</t>
    <rPh sb="0" eb="2">
      <t>ジュウタク</t>
    </rPh>
    <rPh sb="6" eb="9">
      <t>シャクチケン</t>
    </rPh>
    <rPh sb="9" eb="11">
      <t>シュトク</t>
    </rPh>
    <rPh sb="11" eb="13">
      <t>シキン</t>
    </rPh>
    <rPh sb="13" eb="14">
      <t>フク</t>
    </rPh>
    <rPh sb="16" eb="17">
      <t>マタ</t>
    </rPh>
    <rPh sb="18" eb="20">
      <t>ジュウタク</t>
    </rPh>
    <phoneticPr fontId="18"/>
  </si>
  <si>
    <t>上記のつなぎ融資</t>
    <rPh sb="0" eb="2">
      <t>ジョウキ</t>
    </rPh>
    <rPh sb="6" eb="8">
      <t>ユウシ</t>
    </rPh>
    <phoneticPr fontId="18"/>
  </si>
  <si>
    <t>自動車購入のための自動車担保ローン</t>
    <rPh sb="0" eb="3">
      <t>ジドウシャ</t>
    </rPh>
    <rPh sb="3" eb="5">
      <t>コウニュウ</t>
    </rPh>
    <rPh sb="9" eb="12">
      <t>ジドウシャ</t>
    </rPh>
    <rPh sb="12" eb="14">
      <t>タンポ</t>
    </rPh>
    <phoneticPr fontId="18"/>
  </si>
  <si>
    <t>金融商品取引法に定める、一定の有価証券を担保とする貸付</t>
    <rPh sb="0" eb="2">
      <t>キンユウ</t>
    </rPh>
    <rPh sb="2" eb="4">
      <t>ショウヒン</t>
    </rPh>
    <rPh sb="4" eb="7">
      <t>トリヒキホウ</t>
    </rPh>
    <rPh sb="8" eb="9">
      <t>サダ</t>
    </rPh>
    <rPh sb="12" eb="14">
      <t>イッテイ</t>
    </rPh>
    <rPh sb="15" eb="17">
      <t>ユウカ</t>
    </rPh>
    <rPh sb="17" eb="19">
      <t>ショウケン</t>
    </rPh>
    <rPh sb="20" eb="22">
      <t>タンポ</t>
    </rPh>
    <rPh sb="25" eb="27">
      <t>カシツケ</t>
    </rPh>
    <phoneticPr fontId="18"/>
  </si>
  <si>
    <t>返済能力を超えないと認められる不動産担保貸付（居住用不動産等を除く）</t>
    <rPh sb="0" eb="2">
      <t>ヘンサイ</t>
    </rPh>
    <rPh sb="2" eb="4">
      <t>ノウリョク</t>
    </rPh>
    <rPh sb="5" eb="6">
      <t>コ</t>
    </rPh>
    <rPh sb="10" eb="11">
      <t>ミト</t>
    </rPh>
    <rPh sb="15" eb="18">
      <t>フドウサン</t>
    </rPh>
    <rPh sb="18" eb="20">
      <t>タンポ</t>
    </rPh>
    <rPh sb="20" eb="22">
      <t>カシツケ</t>
    </rPh>
    <rPh sb="23" eb="26">
      <t>キョジュウヨウ</t>
    </rPh>
    <rPh sb="26" eb="29">
      <t>フドウサン</t>
    </rPh>
    <rPh sb="29" eb="30">
      <t>トウ</t>
    </rPh>
    <rPh sb="31" eb="32">
      <t>ノゾ</t>
    </rPh>
    <phoneticPr fontId="18"/>
  </si>
  <si>
    <t>売却予定の個人顧客の不動産売却代金により弁済予定の契約であって、
顧客の返済能力を超えないと認められるもの</t>
    <rPh sb="0" eb="2">
      <t>バイキャク</t>
    </rPh>
    <rPh sb="2" eb="4">
      <t>ヨテイ</t>
    </rPh>
    <rPh sb="5" eb="7">
      <t>コジン</t>
    </rPh>
    <rPh sb="7" eb="9">
      <t>コキャク</t>
    </rPh>
    <rPh sb="10" eb="13">
      <t>フドウサン</t>
    </rPh>
    <rPh sb="13" eb="15">
      <t>バイキャク</t>
    </rPh>
    <rPh sb="15" eb="17">
      <t>ダイキン</t>
    </rPh>
    <rPh sb="20" eb="22">
      <t>ベンサイ</t>
    </rPh>
    <rPh sb="22" eb="24">
      <t>ヨテイ</t>
    </rPh>
    <rPh sb="25" eb="27">
      <t>ケイヤク</t>
    </rPh>
    <rPh sb="33" eb="35">
      <t>コキャク</t>
    </rPh>
    <rPh sb="36" eb="38">
      <t>ヘンサイ</t>
    </rPh>
    <rPh sb="38" eb="40">
      <t>ノウリョク</t>
    </rPh>
    <rPh sb="41" eb="42">
      <t>コ</t>
    </rPh>
    <rPh sb="46" eb="47">
      <t>ミト</t>
    </rPh>
    <phoneticPr fontId="18"/>
  </si>
  <si>
    <t>手形割引・金融商品取引業者が行う一定の有価証券担保ローン・媒介契約</t>
    <rPh sb="0" eb="2">
      <t>テガタ</t>
    </rPh>
    <rPh sb="2" eb="4">
      <t>ワリビキ</t>
    </rPh>
    <rPh sb="5" eb="7">
      <t>キンユウ</t>
    </rPh>
    <rPh sb="7" eb="9">
      <t>ショウヒン</t>
    </rPh>
    <rPh sb="9" eb="11">
      <t>トリヒキ</t>
    </rPh>
    <rPh sb="11" eb="13">
      <t>ギョウシャ</t>
    </rPh>
    <rPh sb="14" eb="15">
      <t>オコナ</t>
    </rPh>
    <rPh sb="16" eb="18">
      <t>イッテイ</t>
    </rPh>
    <rPh sb="19" eb="21">
      <t>ユウカ</t>
    </rPh>
    <rPh sb="21" eb="23">
      <t>ショウケン</t>
    </rPh>
    <rPh sb="23" eb="25">
      <t>タンポ</t>
    </rPh>
    <rPh sb="29" eb="31">
      <t>バイカイ</t>
    </rPh>
    <rPh sb="31" eb="33">
      <t>ケイヤク</t>
    </rPh>
    <phoneticPr fontId="18"/>
  </si>
  <si>
    <t>債務の弁済のために必要な資金の貸付に係る契約の内、要件を満たすもの（1号関係）</t>
    <rPh sb="0" eb="2">
      <t>サイム</t>
    </rPh>
    <rPh sb="3" eb="5">
      <t>ベンサイ</t>
    </rPh>
    <rPh sb="9" eb="11">
      <t>ヒツヨウ</t>
    </rPh>
    <rPh sb="12" eb="14">
      <t>シキン</t>
    </rPh>
    <rPh sb="15" eb="17">
      <t>カシツケ</t>
    </rPh>
    <rPh sb="18" eb="19">
      <t>カカ</t>
    </rPh>
    <rPh sb="20" eb="22">
      <t>ケイヤク</t>
    </rPh>
    <rPh sb="23" eb="24">
      <t>ウチ</t>
    </rPh>
    <rPh sb="25" eb="27">
      <t>ヨウケン</t>
    </rPh>
    <rPh sb="28" eb="29">
      <t>ミ</t>
    </rPh>
    <rPh sb="35" eb="36">
      <t>ゴウ</t>
    </rPh>
    <rPh sb="36" eb="38">
      <t>カンケイ</t>
    </rPh>
    <phoneticPr fontId="18"/>
  </si>
  <si>
    <t>債務の弁済のために必要な資金の貸付に係る契約の内、
要件を満たすもの（1号の2関係）</t>
    <phoneticPr fontId="18"/>
  </si>
  <si>
    <t>個人顧客が特定費用を支払うために必要な資金の貸付に係る契約の内、要件を満たすもの。</t>
    <rPh sb="0" eb="2">
      <t>コジン</t>
    </rPh>
    <rPh sb="2" eb="4">
      <t>コキャク</t>
    </rPh>
    <rPh sb="5" eb="7">
      <t>トクテイ</t>
    </rPh>
    <rPh sb="7" eb="9">
      <t>ヒヨウ</t>
    </rPh>
    <rPh sb="10" eb="12">
      <t>シハラ</t>
    </rPh>
    <rPh sb="16" eb="18">
      <t>ヒツヨウ</t>
    </rPh>
    <rPh sb="19" eb="21">
      <t>シキン</t>
    </rPh>
    <rPh sb="22" eb="24">
      <t>カシツケ</t>
    </rPh>
    <rPh sb="25" eb="26">
      <t>カカ</t>
    </rPh>
    <rPh sb="27" eb="29">
      <t>ケイヤク</t>
    </rPh>
    <rPh sb="30" eb="31">
      <t>ウチ</t>
    </rPh>
    <rPh sb="32" eb="34">
      <t>ヨウケン</t>
    </rPh>
    <rPh sb="35" eb="36">
      <t>ミ</t>
    </rPh>
    <phoneticPr fontId="18"/>
  </si>
  <si>
    <t>専業主婦（主夫）等への貸付の内、配偶者と併せた年収の3分の1以下の貸付
（配偶者の同意等が要件）</t>
    <rPh sb="0" eb="2">
      <t>センギョウ</t>
    </rPh>
    <rPh sb="2" eb="4">
      <t>シュフ</t>
    </rPh>
    <rPh sb="5" eb="7">
      <t>シュフ</t>
    </rPh>
    <rPh sb="8" eb="9">
      <t>トウ</t>
    </rPh>
    <rPh sb="11" eb="13">
      <t>カシツケ</t>
    </rPh>
    <rPh sb="14" eb="15">
      <t>ウチ</t>
    </rPh>
    <rPh sb="16" eb="19">
      <t>ハイグウシャ</t>
    </rPh>
    <rPh sb="20" eb="21">
      <t>アワ</t>
    </rPh>
    <rPh sb="23" eb="25">
      <t>ネンシュウ</t>
    </rPh>
    <rPh sb="27" eb="28">
      <t>ブン</t>
    </rPh>
    <rPh sb="30" eb="32">
      <t>イカ</t>
    </rPh>
    <rPh sb="33" eb="35">
      <t>カシツケ</t>
    </rPh>
    <rPh sb="37" eb="40">
      <t>ハイグウシャ</t>
    </rPh>
    <rPh sb="41" eb="43">
      <t>ドウイ</t>
    </rPh>
    <rPh sb="43" eb="44">
      <t>トウ</t>
    </rPh>
    <rPh sb="45" eb="47">
      <t>ヨウケン</t>
    </rPh>
    <phoneticPr fontId="18"/>
  </si>
  <si>
    <r>
      <t>高額医療費</t>
    </r>
    <r>
      <rPr>
        <sz val="10"/>
        <rFont val="ＭＳ 明朝"/>
        <family val="1"/>
        <charset val="128"/>
      </rPr>
      <t>（健康保険法・国民健康保険法・高齢者の医療の確保に関する法律等で定められているもの）</t>
    </r>
    <r>
      <rPr>
        <sz val="11"/>
        <color theme="1"/>
        <rFont val="ＭＳ 明朝"/>
        <family val="1"/>
        <charset val="128"/>
      </rPr>
      <t>の貸付</t>
    </r>
    <rPh sb="0" eb="2">
      <t>コウガク</t>
    </rPh>
    <rPh sb="2" eb="5">
      <t>イリョウヒ</t>
    </rPh>
    <rPh sb="48" eb="50">
      <t>カシツケ</t>
    </rPh>
    <phoneticPr fontId="18"/>
  </si>
  <si>
    <t>除外貸付</t>
    <rPh sb="0" eb="2">
      <t>ジョガイ</t>
    </rPh>
    <rPh sb="2" eb="4">
      <t>カシツケ</t>
    </rPh>
    <phoneticPr fontId="1"/>
  </si>
  <si>
    <t>例外貸付</t>
    <rPh sb="0" eb="4">
      <t>レイガイカシツケ</t>
    </rPh>
    <phoneticPr fontId="1"/>
  </si>
  <si>
    <t>個人顧客又は生計を一にする者の緊急医療費の内、返済能力を超えないと認められるもの</t>
    <rPh sb="0" eb="2">
      <t>コジン</t>
    </rPh>
    <rPh sb="2" eb="4">
      <t>コキャク</t>
    </rPh>
    <rPh sb="4" eb="5">
      <t>マタ</t>
    </rPh>
    <rPh sb="6" eb="8">
      <t>セイケイ</t>
    </rPh>
    <rPh sb="9" eb="10">
      <t>イツ</t>
    </rPh>
    <rPh sb="13" eb="14">
      <t>モノ</t>
    </rPh>
    <rPh sb="15" eb="17">
      <t>キンキュウ</t>
    </rPh>
    <rPh sb="17" eb="20">
      <t>イリョウヒ</t>
    </rPh>
    <rPh sb="21" eb="22">
      <t>ウチ</t>
    </rPh>
    <rPh sb="23" eb="25">
      <t>ヘンサイ</t>
    </rPh>
    <rPh sb="25" eb="27">
      <t>ノウリョク</t>
    </rPh>
    <rPh sb="28" eb="29">
      <t>コ</t>
    </rPh>
    <rPh sb="33" eb="34">
      <t>ミト</t>
    </rPh>
    <phoneticPr fontId="18"/>
  </si>
  <si>
    <t>事業を営む個人顧客に対する貸付の内、事業実態が確認されており、事業計画等に照らし返済能力を超えないもの</t>
    <rPh sb="0" eb="2">
      <t>ジギョウ</t>
    </rPh>
    <rPh sb="3" eb="4">
      <t>イトナ</t>
    </rPh>
    <rPh sb="5" eb="7">
      <t>コジン</t>
    </rPh>
    <rPh sb="7" eb="9">
      <t>コキャク</t>
    </rPh>
    <rPh sb="10" eb="11">
      <t>タイ</t>
    </rPh>
    <rPh sb="13" eb="15">
      <t>カシツケ</t>
    </rPh>
    <rPh sb="16" eb="17">
      <t>ウチ</t>
    </rPh>
    <rPh sb="18" eb="20">
      <t>ジギョウ</t>
    </rPh>
    <rPh sb="20" eb="22">
      <t>ジッタイ</t>
    </rPh>
    <rPh sb="23" eb="25">
      <t>カクニン</t>
    </rPh>
    <rPh sb="31" eb="33">
      <t>ジギョウ</t>
    </rPh>
    <rPh sb="33" eb="35">
      <t>ケイカク</t>
    </rPh>
    <rPh sb="35" eb="36">
      <t>トウ</t>
    </rPh>
    <rPh sb="37" eb="38">
      <t>テ</t>
    </rPh>
    <rPh sb="40" eb="42">
      <t>ヘンサイ</t>
    </rPh>
    <rPh sb="42" eb="43">
      <t>ノウ</t>
    </rPh>
    <rPh sb="43" eb="44">
      <t>リョク</t>
    </rPh>
    <rPh sb="45" eb="46">
      <t>コ</t>
    </rPh>
    <phoneticPr fontId="18"/>
  </si>
  <si>
    <t>現に事業を営んでいない個人顧客に対する、新たな事業を行うために必要な
資金の貸付の内、事業計画等により事業用資金であると確認でき、かつ事業計画等により返済能力を超えないと認められるもの</t>
    <rPh sb="0" eb="1">
      <t>ゲン</t>
    </rPh>
    <rPh sb="2" eb="4">
      <t>ジギョウ</t>
    </rPh>
    <rPh sb="5" eb="6">
      <t>イトナ</t>
    </rPh>
    <rPh sb="11" eb="13">
      <t>コジン</t>
    </rPh>
    <rPh sb="13" eb="15">
      <t>コキャク</t>
    </rPh>
    <rPh sb="16" eb="17">
      <t>タイ</t>
    </rPh>
    <rPh sb="20" eb="21">
      <t>アラ</t>
    </rPh>
    <rPh sb="23" eb="25">
      <t>ジギョウ</t>
    </rPh>
    <rPh sb="26" eb="27">
      <t>オコナ</t>
    </rPh>
    <rPh sb="31" eb="33">
      <t>ヒツヨウ</t>
    </rPh>
    <rPh sb="35" eb="37">
      <t>シキン</t>
    </rPh>
    <rPh sb="38" eb="40">
      <t>カシツケ</t>
    </rPh>
    <rPh sb="41" eb="42">
      <t>ウチ</t>
    </rPh>
    <rPh sb="43" eb="45">
      <t>ジギョウ</t>
    </rPh>
    <rPh sb="45" eb="47">
      <t>ケイカク</t>
    </rPh>
    <rPh sb="47" eb="48">
      <t>トウ</t>
    </rPh>
    <rPh sb="51" eb="54">
      <t>ジギョウヨウ</t>
    </rPh>
    <rPh sb="54" eb="56">
      <t>シキン</t>
    </rPh>
    <rPh sb="60" eb="62">
      <t>カクニン</t>
    </rPh>
    <rPh sb="67" eb="69">
      <t>ジギョウ</t>
    </rPh>
    <rPh sb="69" eb="71">
      <t>ケイカク</t>
    </rPh>
    <rPh sb="71" eb="72">
      <t>トウ</t>
    </rPh>
    <rPh sb="75" eb="77">
      <t>ヘンサイ</t>
    </rPh>
    <rPh sb="77" eb="79">
      <t>ノウリョク</t>
    </rPh>
    <rPh sb="80" eb="81">
      <t>コ</t>
    </rPh>
    <rPh sb="85" eb="86">
      <t>ミト</t>
    </rPh>
    <phoneticPr fontId="18"/>
  </si>
  <si>
    <t>金融機関からの貸付が行われるまでのつなぎ融資の内、正規貸付が行われることが確実と認められ、返済期間が1ヶ月を超えないもの</t>
    <rPh sb="0" eb="2">
      <t>キンユウ</t>
    </rPh>
    <rPh sb="2" eb="4">
      <t>キカン</t>
    </rPh>
    <rPh sb="7" eb="9">
      <t>カシツケ</t>
    </rPh>
    <rPh sb="10" eb="11">
      <t>オコナ</t>
    </rPh>
    <rPh sb="20" eb="22">
      <t>ユウシ</t>
    </rPh>
    <rPh sb="23" eb="24">
      <t>ウチ</t>
    </rPh>
    <rPh sb="25" eb="27">
      <t>セイキ</t>
    </rPh>
    <rPh sb="27" eb="29">
      <t>カシツケ</t>
    </rPh>
    <rPh sb="30" eb="31">
      <t>オコナ</t>
    </rPh>
    <rPh sb="37" eb="39">
      <t>カクジツ</t>
    </rPh>
    <rPh sb="40" eb="41">
      <t>ミト</t>
    </rPh>
    <rPh sb="45" eb="47">
      <t>ヘンサイ</t>
    </rPh>
    <rPh sb="47" eb="49">
      <t>キカン</t>
    </rPh>
    <rPh sb="52" eb="53">
      <t>ゲツ</t>
    </rPh>
    <rPh sb="54" eb="55">
      <t>コ</t>
    </rPh>
    <phoneticPr fontId="18"/>
  </si>
  <si>
    <t>(1)</t>
    <phoneticPr fontId="1"/>
  </si>
  <si>
    <t>〇</t>
  </si>
  <si>
    <t>Eメール</t>
    <phoneticPr fontId="1"/>
  </si>
  <si>
    <t>●●●@●●.ne.jp</t>
    <phoneticPr fontId="1"/>
  </si>
  <si>
    <t>更新日</t>
    <rPh sb="0" eb="3">
      <t>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</si>
</sst>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00_ &quot;千円&quot;"/>
    <numFmt numFmtId="180" formatCode="#,##0.00_ &quot;月&quot;"/>
    <numFmt numFmtId="181" formatCode="#,##0_ &quot; 件&quot;"/>
    <numFmt numFmtId="182" formatCode="#,##0_ &quot; 千円&quot;"/>
    <numFmt numFmtId="183" formatCode="0.00_);[Red]\(0.00\)"/>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name val="ＭＳ 明朝"/>
      <family val="1"/>
      <charset val="128"/>
    </font>
    <font>
      <sz val="10"/>
      <name val="ＭＳ 明朝"/>
      <family val="1"/>
      <charset val="128"/>
    </font>
    <font>
      <sz val="8"/>
      <name val="ＭＳ 明朝"/>
      <family val="1"/>
      <charset val="128"/>
    </font>
    <font>
      <sz val="8.5"/>
      <color theme="1"/>
      <name val="ＭＳ 明朝"/>
      <family val="1"/>
      <charset val="128"/>
    </font>
    <font>
      <sz val="8.5"/>
      <name val="ＭＳ 明朝"/>
      <family val="1"/>
      <charset val="128"/>
    </font>
    <font>
      <sz val="8"/>
      <color theme="1"/>
      <name val="ＭＳ 明朝"/>
      <family val="1"/>
      <charset val="128"/>
    </font>
    <font>
      <sz val="12"/>
      <color theme="1"/>
      <name val="ＭＳ 明朝"/>
      <family val="1"/>
      <charset val="128"/>
    </font>
    <font>
      <sz val="9"/>
      <color theme="1"/>
      <name val="ＭＳ ゴシック"/>
      <family val="3"/>
      <charset val="128"/>
    </font>
    <font>
      <sz val="10"/>
      <color theme="1"/>
      <name val="ＭＳ ゴシック"/>
      <family val="3"/>
      <charset val="128"/>
    </font>
    <font>
      <sz val="10"/>
      <name val="ＭＳ ゴシック"/>
      <family val="3"/>
      <charset val="128"/>
    </font>
    <font>
      <b/>
      <sz val="11"/>
      <color theme="0"/>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26">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6" fillId="0" borderId="0" xfId="0" applyFont="1">
      <alignment vertical="center"/>
    </xf>
    <xf numFmtId="0" fontId="3" fillId="0" borderId="3" xfId="0" applyFont="1" applyBorder="1" applyAlignment="1">
      <alignment horizontal="right" vertical="center" shrinkToFit="1"/>
    </xf>
    <xf numFmtId="0" fontId="3" fillId="0" borderId="4" xfId="0" applyFont="1" applyBorder="1" applyAlignment="1">
      <alignment horizontal="left" vertical="center" wrapText="1" indent="1"/>
    </xf>
    <xf numFmtId="0" fontId="3" fillId="0" borderId="2" xfId="0" applyFont="1" applyBorder="1" applyAlignment="1">
      <alignment horizontal="left" vertical="center"/>
    </xf>
    <xf numFmtId="0" fontId="3" fillId="0" borderId="3" xfId="0" applyFont="1" applyBorder="1" applyAlignment="1">
      <alignment horizontal="center" vertical="center" shrinkToFit="1"/>
    </xf>
    <xf numFmtId="0" fontId="3" fillId="0" borderId="4"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wrapText="1"/>
    </xf>
    <xf numFmtId="177" fontId="3" fillId="0" borderId="13" xfId="0" applyNumberFormat="1" applyFont="1" applyBorder="1" applyAlignment="1">
      <alignment horizontal="center" vertical="center" wrapText="1" shrinkToFit="1"/>
    </xf>
    <xf numFmtId="10" fontId="3" fillId="0" borderId="1" xfId="1" applyNumberFormat="1" applyFont="1" applyBorder="1" applyAlignment="1">
      <alignment horizontal="right" vertical="center" indent="1" shrinkToFit="1"/>
    </xf>
    <xf numFmtId="182" fontId="3" fillId="0" borderId="1" xfId="1" applyNumberFormat="1" applyFont="1" applyBorder="1" applyAlignment="1">
      <alignment horizontal="right" vertical="center" indent="1" shrinkToFit="1"/>
    </xf>
    <xf numFmtId="0" fontId="3" fillId="0" borderId="0" xfId="0" applyFont="1" applyBorder="1" applyAlignment="1">
      <alignment horizontal="center" vertical="center" wrapText="1" shrinkToFit="1"/>
    </xf>
    <xf numFmtId="177" fontId="3" fillId="0" borderId="0" xfId="0" applyNumberFormat="1" applyFont="1" applyBorder="1" applyAlignment="1">
      <alignment horizontal="right" vertical="center" shrinkToFit="1"/>
    </xf>
    <xf numFmtId="0" fontId="3" fillId="0" borderId="12" xfId="0" applyFont="1" applyBorder="1" applyAlignment="1">
      <alignment vertical="center" wrapText="1"/>
    </xf>
    <xf numFmtId="0" fontId="3" fillId="0" borderId="1" xfId="0" applyFont="1" applyBorder="1" applyAlignment="1">
      <alignment horizontal="center" vertical="center" wrapText="1"/>
    </xf>
    <xf numFmtId="10" fontId="8" fillId="0" borderId="13" xfId="1" applyNumberFormat="1" applyFont="1" applyBorder="1" applyAlignment="1">
      <alignment horizontal="right" vertical="center" shrinkToFit="1"/>
    </xf>
    <xf numFmtId="177" fontId="8" fillId="0" borderId="1" xfId="0" applyNumberFormat="1" applyFont="1" applyBorder="1" applyAlignment="1">
      <alignment horizontal="right" vertical="center" shrinkToFit="1"/>
    </xf>
    <xf numFmtId="10" fontId="8" fillId="0" borderId="1" xfId="1" applyNumberFormat="1" applyFont="1" applyBorder="1" applyAlignment="1">
      <alignment horizontal="right" vertical="center" shrinkToFit="1"/>
    </xf>
    <xf numFmtId="178" fontId="8" fillId="0" borderId="15" xfId="0" applyNumberFormat="1" applyFont="1" applyBorder="1" applyAlignment="1">
      <alignment horizontal="right" vertical="center" shrinkToFit="1"/>
    </xf>
    <xf numFmtId="179" fontId="3"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6" fillId="0" borderId="0" xfId="0" applyFont="1" applyAlignment="1">
      <alignment vertical="top" wrapText="1"/>
    </xf>
    <xf numFmtId="10" fontId="3" fillId="0" borderId="13" xfId="1" applyNumberFormat="1" applyFont="1" applyBorder="1" applyAlignment="1">
      <alignment horizontal="right" vertical="center" shrinkToFit="1"/>
    </xf>
    <xf numFmtId="177" fontId="3" fillId="0" borderId="1" xfId="0" applyNumberFormat="1" applyFont="1" applyBorder="1" applyAlignment="1">
      <alignment horizontal="right" vertical="center" shrinkToFit="1"/>
    </xf>
    <xf numFmtId="10" fontId="3" fillId="0" borderId="1" xfId="1" applyNumberFormat="1" applyFont="1" applyBorder="1" applyAlignment="1">
      <alignment horizontal="right" vertical="center" shrinkToFit="1"/>
    </xf>
    <xf numFmtId="0" fontId="8" fillId="0" borderId="0" xfId="0" applyFont="1">
      <alignment vertical="center"/>
    </xf>
    <xf numFmtId="0" fontId="8" fillId="0" borderId="12"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Border="1" applyAlignment="1">
      <alignment horizontal="left" vertical="center" shrinkToFit="1"/>
    </xf>
    <xf numFmtId="179" fontId="8" fillId="0" borderId="0" xfId="0" applyNumberFormat="1" applyFont="1" applyBorder="1" applyAlignment="1">
      <alignment horizontal="right" vertical="center" shrinkToFit="1"/>
    </xf>
    <xf numFmtId="178" fontId="8" fillId="0" borderId="0" xfId="0" applyNumberFormat="1" applyFont="1" applyBorder="1" applyAlignment="1">
      <alignment horizontal="right" vertical="center" shrinkToFit="1"/>
    </xf>
    <xf numFmtId="0" fontId="7" fillId="0" borderId="0" xfId="0" applyFont="1">
      <alignment vertical="center"/>
    </xf>
    <xf numFmtId="0" fontId="7" fillId="0" borderId="0" xfId="0" applyFont="1" applyAlignment="1">
      <alignment vertical="top"/>
    </xf>
    <xf numFmtId="0" fontId="7" fillId="0" borderId="0" xfId="0" applyFont="1" applyAlignment="1">
      <alignment vertical="top" wrapText="1"/>
    </xf>
    <xf numFmtId="0" fontId="8" fillId="0" borderId="0" xfId="0" applyFont="1" applyBorder="1" applyAlignment="1">
      <alignment horizontal="center" vertical="center" wrapText="1" shrinkToFit="1"/>
    </xf>
    <xf numFmtId="177" fontId="8" fillId="0" borderId="0" xfId="0" applyNumberFormat="1" applyFont="1" applyBorder="1" applyAlignment="1">
      <alignment horizontal="right" vertical="center" shrinkToFit="1"/>
    </xf>
    <xf numFmtId="10" fontId="8" fillId="0" borderId="0" xfId="1" applyNumberFormat="1" applyFont="1" applyBorder="1" applyAlignment="1">
      <alignment horizontal="right" vertical="center" shrinkToFit="1"/>
    </xf>
    <xf numFmtId="0" fontId="3" fillId="0" borderId="0" xfId="0" applyFont="1" applyBorder="1" applyAlignment="1">
      <alignment horizontal="left" vertical="center" wrapText="1" indent="1" shrinkToFit="1"/>
    </xf>
    <xf numFmtId="0" fontId="10" fillId="0" borderId="0" xfId="0" applyFont="1" applyAlignment="1">
      <alignment vertical="top"/>
    </xf>
    <xf numFmtId="0" fontId="3" fillId="0" borderId="0" xfId="0" applyFont="1" applyAlignment="1">
      <alignment vertical="top"/>
    </xf>
    <xf numFmtId="9" fontId="3" fillId="0" borderId="0" xfId="1" applyFont="1">
      <alignment vertical="center"/>
    </xf>
    <xf numFmtId="180" fontId="3" fillId="0" borderId="0" xfId="0" applyNumberFormat="1" applyFont="1" applyBorder="1" applyAlignment="1">
      <alignment horizontal="right" vertical="center" shrinkToFit="1"/>
    </xf>
    <xf numFmtId="9" fontId="8" fillId="0" borderId="0" xfId="1" applyFont="1">
      <alignment vertical="center"/>
    </xf>
    <xf numFmtId="0" fontId="8" fillId="0" borderId="0" xfId="0" applyFont="1" applyAlignment="1">
      <alignment vertical="top"/>
    </xf>
    <xf numFmtId="10" fontId="3" fillId="0" borderId="1" xfId="0" applyNumberFormat="1" applyFont="1" applyBorder="1" applyAlignment="1">
      <alignment horizontal="right" vertical="center" shrinkToFit="1"/>
    </xf>
    <xf numFmtId="0" fontId="3" fillId="2"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5" fillId="0" borderId="0" xfId="0" applyFont="1" applyFill="1">
      <alignment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lignment vertical="center"/>
    </xf>
    <xf numFmtId="177" fontId="3" fillId="2" borderId="1" xfId="0" applyNumberFormat="1" applyFont="1" applyFill="1" applyBorder="1" applyAlignment="1">
      <alignment horizontal="right" vertical="center" shrinkToFit="1"/>
    </xf>
    <xf numFmtId="10" fontId="3" fillId="2" borderId="1" xfId="0" applyNumberFormat="1" applyFont="1" applyFill="1" applyBorder="1" applyAlignment="1">
      <alignment horizontal="right" vertical="center" shrinkToFit="1"/>
    </xf>
    <xf numFmtId="49" fontId="8" fillId="0" borderId="12" xfId="0" applyNumberFormat="1" applyFont="1" applyBorder="1" applyAlignment="1">
      <alignment horizontal="left" vertical="center" shrinkToFit="1"/>
    </xf>
    <xf numFmtId="178" fontId="3" fillId="2" borderId="1" xfId="0" applyNumberFormat="1" applyFont="1" applyFill="1" applyBorder="1" applyAlignment="1">
      <alignment horizontal="right" vertical="center" shrinkToFit="1"/>
    </xf>
    <xf numFmtId="10" fontId="3" fillId="2" borderId="1" xfId="1" applyNumberFormat="1" applyFont="1" applyFill="1" applyBorder="1" applyAlignment="1">
      <alignment horizontal="right" vertical="center" shrinkToFit="1"/>
    </xf>
    <xf numFmtId="181" fontId="3" fillId="2" borderId="1" xfId="0" applyNumberFormat="1" applyFont="1" applyFill="1" applyBorder="1" applyAlignment="1">
      <alignment horizontal="right" vertical="center" shrinkToFit="1"/>
    </xf>
    <xf numFmtId="182" fontId="3" fillId="2" borderId="1" xfId="0" applyNumberFormat="1" applyFont="1" applyFill="1" applyBorder="1" applyAlignment="1">
      <alignment horizontal="right" vertical="center" shrinkToFit="1"/>
    </xf>
    <xf numFmtId="178" fontId="3" fillId="2" borderId="10" xfId="0" applyNumberFormat="1" applyFont="1" applyFill="1" applyBorder="1" applyAlignment="1">
      <alignment horizontal="right" vertical="center" shrinkToFit="1"/>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5" fillId="0" borderId="1" xfId="0" applyFont="1" applyBorder="1">
      <alignment vertical="center"/>
    </xf>
    <xf numFmtId="0" fontId="5" fillId="0" borderId="1" xfId="0" applyFont="1" applyBorder="1" applyAlignment="1">
      <alignment horizontal="center" vertical="center"/>
    </xf>
    <xf numFmtId="0" fontId="17" fillId="3" borderId="1" xfId="0" applyFont="1" applyFill="1" applyBorder="1" applyAlignment="1">
      <alignment horizontal="center" vertical="center"/>
    </xf>
    <xf numFmtId="10" fontId="5" fillId="0" borderId="1" xfId="1" applyNumberFormat="1" applyFont="1" applyBorder="1">
      <alignment vertical="center"/>
    </xf>
    <xf numFmtId="38" fontId="5" fillId="0" borderId="1" xfId="2" applyFont="1" applyBorder="1">
      <alignment vertical="center"/>
    </xf>
    <xf numFmtId="38" fontId="5" fillId="0" borderId="0" xfId="2" applyFont="1">
      <alignment vertical="center"/>
    </xf>
    <xf numFmtId="183" fontId="8" fillId="0" borderId="1" xfId="0" applyNumberFormat="1" applyFont="1" applyBorder="1" applyAlignment="1">
      <alignment horizontal="right" vertical="center" shrinkToFit="1"/>
    </xf>
    <xf numFmtId="0" fontId="5" fillId="0" borderId="11" xfId="0" applyFont="1" applyBorder="1" applyAlignment="1">
      <alignment horizontal="left" vertical="center"/>
    </xf>
    <xf numFmtId="49" fontId="19" fillId="0" borderId="0" xfId="0" applyNumberFormat="1" applyFont="1" applyBorder="1" applyAlignment="1">
      <alignment horizontal="left"/>
    </xf>
    <xf numFmtId="49" fontId="8"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49" fontId="3" fillId="0" borderId="0" xfId="0" applyNumberFormat="1" applyFont="1" applyAlignment="1">
      <alignment horizontal="right" vertical="center"/>
    </xf>
    <xf numFmtId="31"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3" fillId="2" borderId="0" xfId="0" applyNumberFormat="1" applyFont="1" applyFill="1" applyAlignment="1">
      <alignment horizontal="center" vertical="center"/>
    </xf>
    <xf numFmtId="0" fontId="3" fillId="2" borderId="0" xfId="0" applyFont="1" applyFill="1" applyAlignment="1">
      <alignment horizontal="left" vertical="top"/>
    </xf>
    <xf numFmtId="0" fontId="3" fillId="0" borderId="0" xfId="0" applyFont="1" applyFill="1" applyAlignment="1">
      <alignment horizontal="distributed" vertical="center" wrapText="1"/>
    </xf>
    <xf numFmtId="0" fontId="3" fillId="0" borderId="0" xfId="0" applyFont="1" applyFill="1" applyAlignment="1">
      <alignment horizontal="distributed" vertical="center"/>
    </xf>
    <xf numFmtId="0" fontId="3" fillId="2"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shrinkToFi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4" fillId="0" borderId="0" xfId="0" applyFont="1" applyFill="1" applyAlignment="1">
      <alignment horizontal="distributed" vertical="center" indent="15"/>
    </xf>
    <xf numFmtId="0" fontId="3" fillId="2" borderId="0" xfId="0" applyFont="1" applyFill="1" applyAlignment="1">
      <alignment horizontal="right" vertical="center"/>
    </xf>
    <xf numFmtId="176" fontId="3" fillId="0" borderId="0" xfId="0" applyNumberFormat="1" applyFont="1" applyFill="1" applyAlignment="1">
      <alignment horizontal="center" vertical="center"/>
    </xf>
    <xf numFmtId="0" fontId="13" fillId="0" borderId="0" xfId="0" applyFont="1" applyAlignment="1">
      <alignment horizontal="distributed" vertical="center" indent="17"/>
    </xf>
    <xf numFmtId="0" fontId="13" fillId="0" borderId="0" xfId="0" applyFont="1" applyAlignment="1">
      <alignment horizontal="distributed" vertical="center" indent="2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textRotation="255" wrapText="1"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distributed" vertical="center" wrapText="1" indent="1" shrinkToFit="1"/>
    </xf>
    <xf numFmtId="0" fontId="3" fillId="0" borderId="12"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indent="1"/>
    </xf>
    <xf numFmtId="0" fontId="3" fillId="0" borderId="3" xfId="0" applyFont="1" applyBorder="1" applyAlignment="1">
      <alignment horizontal="right" vertical="center" indent="1"/>
    </xf>
    <xf numFmtId="0" fontId="3" fillId="0" borderId="4" xfId="0" applyFont="1" applyBorder="1" applyAlignment="1">
      <alignment horizontal="right" vertical="center" indent="1"/>
    </xf>
    <xf numFmtId="0" fontId="3" fillId="0" borderId="10" xfId="0" applyFont="1" applyBorder="1" applyAlignment="1">
      <alignment horizontal="distributed" vertical="center" indent="3" shrinkToFit="1"/>
    </xf>
    <xf numFmtId="0" fontId="3" fillId="0" borderId="11" xfId="0" applyFont="1" applyBorder="1" applyAlignment="1">
      <alignment horizontal="distributed" vertical="center" indent="3" shrinkToFit="1"/>
    </xf>
    <xf numFmtId="0" fontId="3" fillId="0" borderId="12" xfId="0" applyFont="1" applyBorder="1" applyAlignment="1">
      <alignment horizontal="distributed" vertical="center" indent="3" shrinkToFit="1"/>
    </xf>
    <xf numFmtId="0" fontId="6" fillId="0" borderId="0" xfId="0" applyFont="1" applyAlignment="1">
      <alignment horizontal="left" vertical="center" wrapText="1"/>
    </xf>
    <xf numFmtId="0" fontId="3" fillId="0" borderId="11" xfId="0" applyFont="1" applyBorder="1" applyAlignment="1">
      <alignment horizontal="distributed" vertical="center" wrapText="1" indent="1" shrinkToFit="1"/>
    </xf>
    <xf numFmtId="0" fontId="3" fillId="0" borderId="12" xfId="0" applyFont="1" applyBorder="1" applyAlignment="1">
      <alignment horizontal="distributed" vertical="center" wrapText="1" indent="1" shrinkToFit="1"/>
    </xf>
    <xf numFmtId="0" fontId="3" fillId="0" borderId="11" xfId="0" applyFont="1" applyBorder="1" applyAlignment="1">
      <alignment horizontal="distributed" vertical="center" indent="1" shrinkToFit="1"/>
    </xf>
    <xf numFmtId="0" fontId="12" fillId="0" borderId="10" xfId="0" applyFont="1" applyBorder="1" applyAlignment="1">
      <alignment horizontal="distributed" vertical="center" indent="1" shrinkToFit="1"/>
    </xf>
    <xf numFmtId="0" fontId="12" fillId="0" borderId="11" xfId="0" applyFont="1" applyBorder="1" applyAlignment="1">
      <alignment horizontal="distributed" vertical="center" indent="1" shrinkToFit="1"/>
    </xf>
    <xf numFmtId="0" fontId="12" fillId="0" borderId="12" xfId="0" applyFont="1" applyBorder="1" applyAlignment="1">
      <alignment horizontal="distributed" vertical="center" indent="1" shrinkToFit="1"/>
    </xf>
    <xf numFmtId="0" fontId="3" fillId="0" borderId="7" xfId="0" applyFont="1" applyBorder="1" applyAlignment="1">
      <alignment horizontal="left" indent="1"/>
    </xf>
    <xf numFmtId="0" fontId="3" fillId="0" borderId="8" xfId="0" applyFont="1" applyBorder="1" applyAlignment="1">
      <alignment horizontal="left" indent="1"/>
    </xf>
    <xf numFmtId="0" fontId="3" fillId="0" borderId="9" xfId="0" applyFont="1" applyBorder="1" applyAlignment="1">
      <alignment horizontal="left" indent="1"/>
    </xf>
    <xf numFmtId="0" fontId="3" fillId="0" borderId="2" xfId="0" applyFont="1" applyBorder="1" applyAlignment="1">
      <alignment horizontal="right" vertical="top" indent="1"/>
    </xf>
    <xf numFmtId="0" fontId="3" fillId="0" borderId="3" xfId="0" applyFont="1" applyBorder="1" applyAlignment="1">
      <alignment horizontal="right" vertical="top" indent="1"/>
    </xf>
    <xf numFmtId="0" fontId="3" fillId="0" borderId="4" xfId="0" applyFont="1" applyBorder="1" applyAlignment="1">
      <alignment horizontal="right" vertical="top" indent="1"/>
    </xf>
    <xf numFmtId="0" fontId="3" fillId="0" borderId="2" xfId="0" applyFont="1" applyBorder="1" applyAlignment="1">
      <alignment horizontal="distributed" vertical="center" wrapText="1" indent="1" shrinkToFit="1"/>
    </xf>
    <xf numFmtId="0" fontId="3" fillId="0" borderId="3" xfId="0" applyFont="1" applyBorder="1" applyAlignment="1">
      <alignment horizontal="distributed" vertical="center" wrapText="1" indent="1" shrinkToFit="1"/>
    </xf>
    <xf numFmtId="0" fontId="3" fillId="0" borderId="4" xfId="0" applyFont="1" applyBorder="1" applyAlignment="1">
      <alignment horizontal="distributed" vertical="center" wrapText="1" inden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8" fillId="0" borderId="2" xfId="0" applyFont="1" applyBorder="1" applyAlignment="1">
      <alignment horizontal="right" vertical="top" indent="1"/>
    </xf>
    <xf numFmtId="0" fontId="8" fillId="0" borderId="3" xfId="0" applyFont="1" applyBorder="1" applyAlignment="1">
      <alignment horizontal="right" vertical="top" indent="1"/>
    </xf>
    <xf numFmtId="0" fontId="8" fillId="0" borderId="4" xfId="0" applyFont="1" applyBorder="1" applyAlignment="1">
      <alignment horizontal="right" vertical="top" indent="1"/>
    </xf>
    <xf numFmtId="0" fontId="8" fillId="0" borderId="2"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left" indent="1"/>
    </xf>
    <xf numFmtId="0" fontId="8" fillId="0" borderId="8" xfId="0" applyFont="1" applyBorder="1" applyAlignment="1">
      <alignment horizontal="left" indent="1"/>
    </xf>
    <xf numFmtId="0" fontId="8" fillId="0" borderId="9" xfId="0" applyFont="1" applyBorder="1" applyAlignment="1">
      <alignment horizontal="left" indent="1"/>
    </xf>
    <xf numFmtId="0" fontId="7" fillId="0" borderId="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3" fontId="7" fillId="0" borderId="10" xfId="0" applyNumberFormat="1" applyFont="1" applyBorder="1" applyAlignment="1">
      <alignment horizontal="left" vertical="center" wrapText="1" shrinkToFi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7" fillId="0" borderId="0" xfId="0" applyFont="1" applyAlignment="1">
      <alignment horizontal="left" vertical="top" wrapTex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0"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7" fillId="0" borderId="10" xfId="0" applyFont="1" applyBorder="1" applyAlignment="1">
      <alignment horizontal="left" vertical="center" wrapText="1" indent="1" shrinkToFit="1"/>
    </xf>
    <xf numFmtId="0" fontId="7" fillId="0" borderId="11" xfId="0" applyFont="1" applyBorder="1" applyAlignment="1">
      <alignment horizontal="left" vertical="center" wrapText="1" indent="1" shrinkToFit="1"/>
    </xf>
    <xf numFmtId="0" fontId="7" fillId="0" borderId="12" xfId="0" applyFont="1" applyBorder="1" applyAlignment="1">
      <alignment horizontal="left" vertical="center" wrapText="1" inden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10" xfId="0" applyFont="1" applyBorder="1" applyAlignment="1">
      <alignment horizontal="left" vertical="center" wrapText="1" indent="1" shrinkToFit="1"/>
    </xf>
    <xf numFmtId="0" fontId="6" fillId="0" borderId="11" xfId="0" applyFont="1" applyBorder="1" applyAlignment="1">
      <alignment horizontal="left" vertical="center" wrapText="1" indent="1" shrinkToFit="1"/>
    </xf>
    <xf numFmtId="0" fontId="6" fillId="0" borderId="12" xfId="0" applyFont="1" applyBorder="1" applyAlignment="1">
      <alignment horizontal="left" vertical="center" wrapText="1" indent="1" shrinkToFit="1"/>
    </xf>
    <xf numFmtId="0" fontId="10" fillId="0" borderId="0" xfId="0" applyFont="1" applyAlignment="1">
      <alignment horizontal="left" vertical="top" wrapText="1"/>
    </xf>
    <xf numFmtId="0" fontId="6" fillId="0" borderId="10" xfId="0" applyFont="1" applyBorder="1" applyAlignment="1">
      <alignment horizontal="left" vertical="center" wrapText="1" shrinkToFit="1"/>
    </xf>
    <xf numFmtId="0" fontId="6" fillId="0" borderId="12" xfId="0" applyFont="1" applyBorder="1" applyAlignment="1">
      <alignment horizontal="left" vertical="center" shrinkToFit="1"/>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49" fontId="20" fillId="0" borderId="2" xfId="0" applyNumberFormat="1" applyFont="1" applyBorder="1" applyAlignment="1">
      <alignment horizontal="center" vertical="center" textRotation="255" wrapText="1"/>
    </xf>
    <xf numFmtId="49" fontId="20" fillId="0" borderId="3" xfId="0" applyNumberFormat="1" applyFont="1" applyBorder="1" applyAlignment="1">
      <alignment horizontal="center" vertical="center" textRotation="255" wrapText="1"/>
    </xf>
    <xf numFmtId="49" fontId="20" fillId="0" borderId="4" xfId="0" applyNumberFormat="1" applyFont="1" applyBorder="1" applyAlignment="1">
      <alignment horizontal="center" vertical="center" textRotation="255" wrapText="1"/>
    </xf>
    <xf numFmtId="49" fontId="20" fillId="0" borderId="5" xfId="0" applyNumberFormat="1" applyFont="1" applyBorder="1" applyAlignment="1">
      <alignment horizontal="center" vertical="center" textRotation="255" wrapText="1"/>
    </xf>
    <xf numFmtId="49" fontId="20" fillId="0" borderId="0" xfId="0" applyNumberFormat="1" applyFont="1" applyBorder="1" applyAlignment="1">
      <alignment horizontal="center" vertical="center" textRotation="255" wrapText="1"/>
    </xf>
    <xf numFmtId="49" fontId="20" fillId="0" borderId="6" xfId="0" applyNumberFormat="1" applyFont="1" applyBorder="1" applyAlignment="1">
      <alignment horizontal="center" vertical="center" textRotation="255" wrapText="1"/>
    </xf>
    <xf numFmtId="49" fontId="20" fillId="0" borderId="7" xfId="0" applyNumberFormat="1" applyFont="1" applyBorder="1" applyAlignment="1">
      <alignment horizontal="center" vertical="center" textRotation="255" wrapText="1"/>
    </xf>
    <xf numFmtId="49" fontId="20" fillId="0" borderId="8" xfId="0" applyNumberFormat="1" applyFont="1" applyBorder="1" applyAlignment="1">
      <alignment horizontal="center" vertical="center" textRotation="255" wrapText="1"/>
    </xf>
    <xf numFmtId="49" fontId="20" fillId="0" borderId="9" xfId="0" applyNumberFormat="1" applyFont="1" applyBorder="1" applyAlignment="1">
      <alignment horizontal="center" vertical="center" textRotation="255" wrapText="1"/>
    </xf>
    <xf numFmtId="0" fontId="3" fillId="0" borderId="2" xfId="0" applyFont="1" applyBorder="1" applyAlignment="1">
      <alignment horizontal="center" vertical="distributed" textRotation="255" wrapText="1" indent="9" shrinkToFit="1"/>
    </xf>
    <xf numFmtId="0" fontId="3" fillId="0" borderId="4" xfId="0" applyFont="1" applyBorder="1" applyAlignment="1">
      <alignment horizontal="center" vertical="distributed" textRotation="255" indent="9" shrinkToFit="1"/>
    </xf>
    <xf numFmtId="0" fontId="3" fillId="0" borderId="5" xfId="0" applyFont="1" applyBorder="1" applyAlignment="1">
      <alignment horizontal="center" vertical="distributed" textRotation="255" indent="9" shrinkToFit="1"/>
    </xf>
    <xf numFmtId="0" fontId="3" fillId="0" borderId="6" xfId="0" applyFont="1" applyBorder="1" applyAlignment="1">
      <alignment horizontal="center" vertical="distributed" textRotation="255" indent="9" shrinkToFit="1"/>
    </xf>
    <xf numFmtId="0" fontId="3" fillId="0" borderId="7" xfId="0" applyFont="1" applyBorder="1" applyAlignment="1">
      <alignment horizontal="center" vertical="distributed" textRotation="255" indent="9" shrinkToFit="1"/>
    </xf>
    <xf numFmtId="0" fontId="3" fillId="0" borderId="9" xfId="0" applyFont="1" applyBorder="1" applyAlignment="1">
      <alignment horizontal="center" vertical="distributed" textRotation="255" indent="9" shrinkToFit="1"/>
    </xf>
    <xf numFmtId="0" fontId="3" fillId="0" borderId="12" xfId="0" applyFont="1" applyBorder="1" applyAlignment="1">
      <alignment horizontal="center"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3" fillId="0" borderId="7" xfId="0" applyFont="1" applyBorder="1" applyAlignment="1">
      <alignment horizontal="center" vertical="center"/>
    </xf>
    <xf numFmtId="3" fontId="7" fillId="0" borderId="10" xfId="0" applyNumberFormat="1" applyFont="1" applyBorder="1" applyAlignment="1">
      <alignment horizontal="left" vertical="center" wrapText="1" indent="1" shrinkToFit="1"/>
    </xf>
    <xf numFmtId="0" fontId="3" fillId="0" borderId="10" xfId="0" applyFont="1" applyBorder="1" applyAlignment="1">
      <alignment horizontal="distributed" vertical="center" wrapText="1" indent="3" shrinkToFit="1"/>
    </xf>
    <xf numFmtId="0" fontId="3" fillId="0" borderId="11" xfId="0" applyFont="1" applyBorder="1" applyAlignment="1">
      <alignment horizontal="distributed" vertical="center" wrapText="1" indent="3" shrinkToFit="1"/>
    </xf>
    <xf numFmtId="0" fontId="3" fillId="0" borderId="12" xfId="0" applyFont="1" applyBorder="1" applyAlignment="1">
      <alignment horizontal="distributed" vertical="center" wrapText="1" indent="3"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7"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9" xfId="0" applyFont="1" applyBorder="1" applyAlignment="1">
      <alignment horizontal="left" vertical="center" indent="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8" xfId="0" applyFont="1" applyBorder="1" applyAlignment="1">
      <alignment horizontal="center" vertical="center"/>
    </xf>
    <xf numFmtId="9" fontId="5" fillId="0" borderId="3" xfId="1" applyFont="1" applyBorder="1" applyAlignment="1">
      <alignment horizontal="center" vertical="center"/>
    </xf>
    <xf numFmtId="49" fontId="5" fillId="0" borderId="0" xfId="0" applyNumberFormat="1" applyFont="1" applyAlignment="1">
      <alignment horizontal="center" vertical="center"/>
    </xf>
    <xf numFmtId="10" fontId="5" fillId="0" borderId="0" xfId="1" applyNumberFormat="1" applyFont="1" applyAlignment="1">
      <alignment horizontal="left" vertical="center"/>
    </xf>
    <xf numFmtId="0" fontId="5" fillId="0" borderId="3" xfId="0" applyFont="1" applyBorder="1" applyAlignment="1">
      <alignment horizontal="center" vertical="center"/>
    </xf>
  </cellXfs>
  <cellStyles count="3">
    <cellStyle name="パーセント" xfId="1" builtinId="5"/>
    <cellStyle name="桁区切り" xfId="2" builtinId="6"/>
    <cellStyle name="標準" xfId="0" builtinId="0"/>
  </cellStyles>
  <dxfs count="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16</xdr:col>
      <xdr:colOff>97971</xdr:colOff>
      <xdr:row>14</xdr:row>
      <xdr:rowOff>206828</xdr:rowOff>
    </xdr:from>
    <xdr:to>
      <xdr:col>32</xdr:col>
      <xdr:colOff>149678</xdr:colOff>
      <xdr:row>24</xdr:row>
      <xdr:rowOff>88447</xdr:rowOff>
    </xdr:to>
    <xdr:sp macro="" textlink="">
      <xdr:nvSpPr>
        <xdr:cNvPr id="42" name="四角形: 角を丸くする 41">
          <a:extLst>
            <a:ext uri="{FF2B5EF4-FFF2-40B4-BE49-F238E27FC236}">
              <a16:creationId xmlns:a16="http://schemas.microsoft.com/office/drawing/2014/main" id="{24EDC883-D61D-467A-9BB8-6DF5B596B249}"/>
            </a:ext>
          </a:extLst>
        </xdr:cNvPr>
        <xdr:cNvSpPr/>
      </xdr:nvSpPr>
      <xdr:spPr>
        <a:xfrm>
          <a:off x="2792185" y="3663042"/>
          <a:ext cx="2664279" cy="2276476"/>
        </a:xfrm>
        <a:prstGeom prst="roundRect">
          <a:avLst>
            <a:gd name="adj" fmla="val 5609"/>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119064</xdr:colOff>
      <xdr:row>8</xdr:row>
      <xdr:rowOff>0</xdr:rowOff>
    </xdr:from>
    <xdr:to>
      <xdr:col>26</xdr:col>
      <xdr:colOff>19050</xdr:colOff>
      <xdr:row>10</xdr:row>
      <xdr:rowOff>238125</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1506993" y="2007054"/>
          <a:ext cx="2839128" cy="653142"/>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76200</xdr:colOff>
      <xdr:row>26</xdr:row>
      <xdr:rowOff>0</xdr:rowOff>
    </xdr:from>
    <xdr:to>
      <xdr:col>34</xdr:col>
      <xdr:colOff>104775</xdr:colOff>
      <xdr:row>28</xdr:row>
      <xdr:rowOff>0</xdr:rowOff>
    </xdr:to>
    <xdr:grpSp>
      <xdr:nvGrpSpPr>
        <xdr:cNvPr id="9" name="Group 96">
          <a:extLst>
            <a:ext uri="{FF2B5EF4-FFF2-40B4-BE49-F238E27FC236}">
              <a16:creationId xmlns:a16="http://schemas.microsoft.com/office/drawing/2014/main" id="{00000000-0008-0000-0000-000009000000}"/>
            </a:ext>
          </a:extLst>
        </xdr:cNvPr>
        <xdr:cNvGrpSpPr>
          <a:grpSpLocks/>
        </xdr:cNvGrpSpPr>
      </xdr:nvGrpSpPr>
      <xdr:grpSpPr bwMode="auto">
        <a:xfrm>
          <a:off x="2117271" y="6313714"/>
          <a:ext cx="3620861" cy="857250"/>
          <a:chOff x="314" y="531"/>
          <a:chExt cx="291" cy="43"/>
        </a:xfrm>
      </xdr:grpSpPr>
      <xdr:sp macro="" textlink="">
        <xdr:nvSpPr>
          <xdr:cNvPr id="10" name="Freeform 97">
            <a:extLst>
              <a:ext uri="{FF2B5EF4-FFF2-40B4-BE49-F238E27FC236}">
                <a16:creationId xmlns:a16="http://schemas.microsoft.com/office/drawing/2014/main" id="{00000000-0008-0000-0000-00000A000000}"/>
              </a:ext>
            </a:extLst>
          </xdr:cNvPr>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98">
            <a:extLst>
              <a:ext uri="{FF2B5EF4-FFF2-40B4-BE49-F238E27FC236}">
                <a16:creationId xmlns:a16="http://schemas.microsoft.com/office/drawing/2014/main" id="{00000000-0008-0000-0000-00000B000000}"/>
              </a:ext>
            </a:extLst>
          </xdr:cNvPr>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140474</xdr:colOff>
      <xdr:row>1</xdr:row>
      <xdr:rowOff>12806</xdr:rowOff>
    </xdr:from>
    <xdr:to>
      <xdr:col>34</xdr:col>
      <xdr:colOff>157359</xdr:colOff>
      <xdr:row>2</xdr:row>
      <xdr:rowOff>13608</xdr:rowOff>
    </xdr:to>
    <xdr:sp macro="" textlink="">
      <xdr:nvSpPr>
        <xdr:cNvPr id="2" name="正方形/長方形 1">
          <a:extLst>
            <a:ext uri="{FF2B5EF4-FFF2-40B4-BE49-F238E27FC236}">
              <a16:creationId xmlns:a16="http://schemas.microsoft.com/office/drawing/2014/main" id="{58D7A8EA-92CC-4DFB-A1E9-9CF9560DB047}"/>
            </a:ext>
          </a:extLst>
        </xdr:cNvPr>
        <xdr:cNvSpPr/>
      </xdr:nvSpPr>
      <xdr:spPr bwMode="auto">
        <a:xfrm>
          <a:off x="4140974" y="203306"/>
          <a:ext cx="1649742" cy="286552"/>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45</xdr:col>
      <xdr:colOff>149681</xdr:colOff>
      <xdr:row>0</xdr:row>
      <xdr:rowOff>150880</xdr:rowOff>
    </xdr:from>
    <xdr:to>
      <xdr:col>71</xdr:col>
      <xdr:colOff>155763</xdr:colOff>
      <xdr:row>2</xdr:row>
      <xdr:rowOff>189560</xdr:rowOff>
    </xdr:to>
    <xdr:sp macro="" textlink="">
      <xdr:nvSpPr>
        <xdr:cNvPr id="6" name="正方形/長方形 5">
          <a:extLst>
            <a:ext uri="{FF2B5EF4-FFF2-40B4-BE49-F238E27FC236}">
              <a16:creationId xmlns:a16="http://schemas.microsoft.com/office/drawing/2014/main" id="{8B5D7B59-89C8-49F1-9CD4-264B41AD2A1E}"/>
            </a:ext>
          </a:extLst>
        </xdr:cNvPr>
        <xdr:cNvSpPr/>
      </xdr:nvSpPr>
      <xdr:spPr bwMode="auto">
        <a:xfrm>
          <a:off x="7579181" y="150880"/>
          <a:ext cx="4251511" cy="514930"/>
        </a:xfrm>
        <a:prstGeom prst="rect">
          <a:avLst/>
        </a:prstGeom>
        <a:solidFill>
          <a:schemeClr val="accent1">
            <a:lumMod val="50000"/>
          </a:schemeClr>
        </a:solidFill>
        <a:ln w="6985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400" b="1">
              <a:solidFill>
                <a:schemeClr val="bg1"/>
              </a:solidFill>
              <a:latin typeface="ＭＳ ゴシック" panose="020B0609070205080204" pitchFamily="49" charset="-128"/>
              <a:ea typeface="ＭＳ ゴシック" panose="020B0609070205080204" pitchFamily="49" charset="-128"/>
            </a:rPr>
            <a:t>業務報告書記載例及び記載上の注意事項</a:t>
          </a:r>
        </a:p>
      </xdr:txBody>
    </xdr:sp>
    <xdr:clientData/>
  </xdr:twoCellAnchor>
  <xdr:twoCellAnchor>
    <xdr:from>
      <xdr:col>26</xdr:col>
      <xdr:colOff>6804</xdr:colOff>
      <xdr:row>23</xdr:row>
      <xdr:rowOff>81642</xdr:rowOff>
    </xdr:from>
    <xdr:to>
      <xdr:col>32</xdr:col>
      <xdr:colOff>102053</xdr:colOff>
      <xdr:row>24</xdr:row>
      <xdr:rowOff>210911</xdr:rowOff>
    </xdr:to>
    <xdr:sp macro="" textlink="">
      <xdr:nvSpPr>
        <xdr:cNvPr id="14" name="正方形/長方形 13">
          <a:extLst>
            <a:ext uri="{FF2B5EF4-FFF2-40B4-BE49-F238E27FC236}">
              <a16:creationId xmlns:a16="http://schemas.microsoft.com/office/drawing/2014/main" id="{EE64C660-11A9-4B1C-89F7-F9EAD5A6EC04}"/>
            </a:ext>
          </a:extLst>
        </xdr:cNvPr>
        <xdr:cNvSpPr/>
      </xdr:nvSpPr>
      <xdr:spPr bwMode="auto">
        <a:xfrm>
          <a:off x="4333875" y="5626553"/>
          <a:ext cx="1074964" cy="435429"/>
        </a:xfrm>
        <a:prstGeom prst="rect">
          <a:avLst/>
        </a:prstGeom>
        <a:solidFill>
          <a:schemeClr val="bg1"/>
        </a:solidFill>
        <a:ln w="25400" cap="flat" cmpd="sng" algn="ctr">
          <a:solidFill>
            <a:srgbClr val="000000"/>
          </a:solidFill>
          <a:prstDash val="solid"/>
          <a:round/>
          <a:headEnd type="none" w="med" len="med"/>
          <a:tailEnd type="none" w="med" len="med"/>
        </a:ln>
        <a:effectLst/>
      </xdr:spPr>
      <xdr:txBody>
        <a:bodyPr vertOverflow="clip" horzOverflow="clip" wrap="square" lIns="72000" tIns="0" rIns="0" bIns="0" rtlCol="0" anchor="ctr" anchorCtr="0" upright="1"/>
        <a:lstStyle/>
        <a:p>
          <a:pPr algn="ctr">
            <a:lnSpc>
              <a:spcPts val="1500"/>
            </a:lnSpc>
          </a:pPr>
          <a:r>
            <a:rPr kumimoji="1" lang="ja-JP" altLang="en-US" sz="1200">
              <a:latin typeface="ＭＳ 明朝" panose="02020609040205080304" pitchFamily="17" charset="-128"/>
              <a:ea typeface="ＭＳ 明朝" panose="02020609040205080304" pitchFamily="17" charset="-128"/>
            </a:rPr>
            <a:t>ゴム印でも可</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42</xdr:col>
      <xdr:colOff>9524</xdr:colOff>
      <xdr:row>4</xdr:row>
      <xdr:rowOff>347010</xdr:rowOff>
    </xdr:from>
    <xdr:to>
      <xdr:col>74</xdr:col>
      <xdr:colOff>131988</xdr:colOff>
      <xdr:row>9</xdr:row>
      <xdr:rowOff>87564</xdr:rowOff>
    </xdr:to>
    <xdr:sp macro="" textlink="">
      <xdr:nvSpPr>
        <xdr:cNvPr id="13" name="四角形: 角を丸くする 12">
          <a:extLst>
            <a:ext uri="{FF2B5EF4-FFF2-40B4-BE49-F238E27FC236}">
              <a16:creationId xmlns:a16="http://schemas.microsoft.com/office/drawing/2014/main" id="{71F65667-69F4-28B4-3F85-982697C6F1BF}"/>
            </a:ext>
          </a:extLst>
        </xdr:cNvPr>
        <xdr:cNvSpPr/>
      </xdr:nvSpPr>
      <xdr:spPr>
        <a:xfrm>
          <a:off x="6949167" y="1292707"/>
          <a:ext cx="5347607" cy="972000"/>
        </a:xfrm>
        <a:prstGeom prst="roundRect">
          <a:avLst>
            <a:gd name="adj" fmla="val 3170"/>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業務報告書の報告対象期間を記載（決算期の期首期末ではありません。）</a:t>
          </a:r>
          <a:endParaRPr lang="ja-JP" altLang="ja-JP" sz="11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報告年度の前年度「令和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100">
            <a:solidFill>
              <a:sysClr val="windowText" lastClr="000000"/>
            </a:solidFill>
            <a:effectLst/>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新規登録</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事業者のみ</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aseline="0">
              <a:solidFill>
                <a:sysClr val="windowText" lastClr="000000"/>
              </a:solidFill>
              <a:effectLst/>
              <a:latin typeface="ＭＳ 明朝" panose="02020609040205080304" pitchFamily="17" charset="-128"/>
              <a:ea typeface="ＭＳ 明朝" panose="02020609040205080304" pitchFamily="17" charset="-128"/>
              <a:cs typeface="+mn-cs"/>
            </a:rPr>
            <a:t>（登録換えの場合を除く。）</a:t>
          </a:r>
          <a:endParaRPr lang="ja-JP" altLang="ja-JP" sz="11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登録日の翌日</a:t>
          </a:r>
          <a:r>
            <a:rPr kumimoji="1" lang="ja-JP" altLang="ja-JP" sz="1100" baseline="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ja-JP" altLang="ja-JP" sz="110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1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0</xdr:col>
      <xdr:colOff>74839</xdr:colOff>
      <xdr:row>5</xdr:row>
      <xdr:rowOff>156482</xdr:rowOff>
    </xdr:from>
    <xdr:to>
      <xdr:col>18</xdr:col>
      <xdr:colOff>129268</xdr:colOff>
      <xdr:row>7</xdr:row>
      <xdr:rowOff>34017</xdr:rowOff>
    </xdr:to>
    <xdr:sp macro="" textlink="">
      <xdr:nvSpPr>
        <xdr:cNvPr id="15" name="四角形: 角を丸くする 14">
          <a:extLst>
            <a:ext uri="{FF2B5EF4-FFF2-40B4-BE49-F238E27FC236}">
              <a16:creationId xmlns:a16="http://schemas.microsoft.com/office/drawing/2014/main" id="{C356582A-4612-FCED-81FD-CE6DBCCB14EE}"/>
            </a:ext>
          </a:extLst>
        </xdr:cNvPr>
        <xdr:cNvSpPr/>
      </xdr:nvSpPr>
      <xdr:spPr>
        <a:xfrm>
          <a:off x="74839" y="1483179"/>
          <a:ext cx="3075215" cy="272142"/>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115660</xdr:colOff>
      <xdr:row>8</xdr:row>
      <xdr:rowOff>136070</xdr:rowOff>
    </xdr:from>
    <xdr:to>
      <xdr:col>25</xdr:col>
      <xdr:colOff>68035</xdr:colOff>
      <xdr:row>11</xdr:row>
      <xdr:rowOff>61231</xdr:rowOff>
    </xdr:to>
    <xdr:sp macro="" textlink="">
      <xdr:nvSpPr>
        <xdr:cNvPr id="21" name="四角形: 角を丸くする 20">
          <a:extLst>
            <a:ext uri="{FF2B5EF4-FFF2-40B4-BE49-F238E27FC236}">
              <a16:creationId xmlns:a16="http://schemas.microsoft.com/office/drawing/2014/main" id="{2657A663-89B8-47D7-BCE2-112B14690E56}"/>
            </a:ext>
          </a:extLst>
        </xdr:cNvPr>
        <xdr:cNvSpPr/>
      </xdr:nvSpPr>
      <xdr:spPr>
        <a:xfrm>
          <a:off x="1666874" y="2143124"/>
          <a:ext cx="2564947" cy="585107"/>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9524</xdr:colOff>
      <xdr:row>9</xdr:row>
      <xdr:rowOff>182018</xdr:rowOff>
    </xdr:from>
    <xdr:to>
      <xdr:col>74</xdr:col>
      <xdr:colOff>131988</xdr:colOff>
      <xdr:row>13</xdr:row>
      <xdr:rowOff>106268</xdr:rowOff>
    </xdr:to>
    <xdr:sp macro="" textlink="">
      <xdr:nvSpPr>
        <xdr:cNvPr id="26" name="四角形: 角を丸くする 25">
          <a:extLst>
            <a:ext uri="{FF2B5EF4-FFF2-40B4-BE49-F238E27FC236}">
              <a16:creationId xmlns:a16="http://schemas.microsoft.com/office/drawing/2014/main" id="{62EA4567-E9E6-4856-B601-78A47DB2AEC4}"/>
            </a:ext>
          </a:extLst>
        </xdr:cNvPr>
        <xdr:cNvSpPr/>
      </xdr:nvSpPr>
      <xdr:spPr>
        <a:xfrm>
          <a:off x="6949167" y="2359161"/>
          <a:ext cx="5347607" cy="972000"/>
        </a:xfrm>
        <a:prstGeom prst="roundRect">
          <a:avLst>
            <a:gd name="adj" fmla="val 3170"/>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5</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日時点での直近決算期の期首日、期末日を記載</a:t>
          </a: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個人の場合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a:t>
          </a: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法人の場合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5</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日の間に終了する決算期</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＜例＞決算日</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7</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　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8</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日～令和</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7</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日</a:t>
          </a:r>
        </a:p>
      </xdr:txBody>
    </xdr:sp>
    <xdr:clientData/>
  </xdr:twoCellAnchor>
  <xdr:twoCellAnchor>
    <xdr:from>
      <xdr:col>18</xdr:col>
      <xdr:colOff>129268</xdr:colOff>
      <xdr:row>6</xdr:row>
      <xdr:rowOff>108857</xdr:rowOff>
    </xdr:from>
    <xdr:to>
      <xdr:col>42</xdr:col>
      <xdr:colOff>9524</xdr:colOff>
      <xdr:row>7</xdr:row>
      <xdr:rowOff>57403</xdr:rowOff>
    </xdr:to>
    <xdr:cxnSp macro="">
      <xdr:nvCxnSpPr>
        <xdr:cNvPr id="29" name="直線矢印コネクタ 28">
          <a:extLst>
            <a:ext uri="{FF2B5EF4-FFF2-40B4-BE49-F238E27FC236}">
              <a16:creationId xmlns:a16="http://schemas.microsoft.com/office/drawing/2014/main" id="{EAEFF949-6E0B-E677-DBDE-1DA79FE80835}"/>
            </a:ext>
          </a:extLst>
        </xdr:cNvPr>
        <xdr:cNvCxnSpPr>
          <a:stCxn id="13" idx="1"/>
          <a:endCxn id="15" idx="3"/>
        </xdr:cNvCxnSpPr>
      </xdr:nvCxnSpPr>
      <xdr:spPr>
        <a:xfrm flipH="1" flipV="1">
          <a:off x="3150054" y="1619250"/>
          <a:ext cx="3799113" cy="159457"/>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68035</xdr:colOff>
      <xdr:row>10</xdr:row>
      <xdr:rowOff>13607</xdr:rowOff>
    </xdr:from>
    <xdr:to>
      <xdr:col>42</xdr:col>
      <xdr:colOff>9524</xdr:colOff>
      <xdr:row>11</xdr:row>
      <xdr:rowOff>178161</xdr:rowOff>
    </xdr:to>
    <xdr:cxnSp macro="">
      <xdr:nvCxnSpPr>
        <xdr:cNvPr id="32" name="直線矢印コネクタ 31">
          <a:extLst>
            <a:ext uri="{FF2B5EF4-FFF2-40B4-BE49-F238E27FC236}">
              <a16:creationId xmlns:a16="http://schemas.microsoft.com/office/drawing/2014/main" id="{5A561E56-BDCF-4CB7-A6FC-EB960FDEC6E4}"/>
            </a:ext>
          </a:extLst>
        </xdr:cNvPr>
        <xdr:cNvCxnSpPr>
          <a:stCxn id="26" idx="1"/>
          <a:endCxn id="21" idx="3"/>
        </xdr:cNvCxnSpPr>
      </xdr:nvCxnSpPr>
      <xdr:spPr>
        <a:xfrm flipH="1" flipV="1">
          <a:off x="4231821" y="2435678"/>
          <a:ext cx="2717346" cy="409483"/>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149678</xdr:colOff>
      <xdr:row>12</xdr:row>
      <xdr:rowOff>142876</xdr:rowOff>
    </xdr:from>
    <xdr:to>
      <xdr:col>20</xdr:col>
      <xdr:colOff>142875</xdr:colOff>
      <xdr:row>14</xdr:row>
      <xdr:rowOff>68036</xdr:rowOff>
    </xdr:to>
    <xdr:sp macro="" textlink="">
      <xdr:nvSpPr>
        <xdr:cNvPr id="36" name="四角形: 角を丸くする 35">
          <a:extLst>
            <a:ext uri="{FF2B5EF4-FFF2-40B4-BE49-F238E27FC236}">
              <a16:creationId xmlns:a16="http://schemas.microsoft.com/office/drawing/2014/main" id="{A6C7C244-552F-4F99-898B-1C8CFF9B1C79}"/>
            </a:ext>
          </a:extLst>
        </xdr:cNvPr>
        <xdr:cNvSpPr/>
      </xdr:nvSpPr>
      <xdr:spPr>
        <a:xfrm>
          <a:off x="2843892" y="3136447"/>
          <a:ext cx="646340" cy="387803"/>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9524</xdr:colOff>
      <xdr:row>13</xdr:row>
      <xdr:rowOff>200722</xdr:rowOff>
    </xdr:from>
    <xdr:to>
      <xdr:col>57</xdr:col>
      <xdr:colOff>57147</xdr:colOff>
      <xdr:row>15</xdr:row>
      <xdr:rowOff>81643</xdr:rowOff>
    </xdr:to>
    <xdr:sp macro="" textlink="">
      <xdr:nvSpPr>
        <xdr:cNvPr id="37" name="四角形: 角を丸くする 36">
          <a:extLst>
            <a:ext uri="{FF2B5EF4-FFF2-40B4-BE49-F238E27FC236}">
              <a16:creationId xmlns:a16="http://schemas.microsoft.com/office/drawing/2014/main" id="{B0BC3228-86E4-4875-BD05-A9E464636455}"/>
            </a:ext>
          </a:extLst>
        </xdr:cNvPr>
        <xdr:cNvSpPr/>
      </xdr:nvSpPr>
      <xdr:spPr>
        <a:xfrm>
          <a:off x="6949167" y="3425615"/>
          <a:ext cx="2496909" cy="343564"/>
        </a:xfrm>
        <a:prstGeom prst="roundRect">
          <a:avLst>
            <a:gd name="adj" fmla="val 3170"/>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提出時点での更新回数（省略可）</a:t>
          </a:r>
        </a:p>
      </xdr:txBody>
    </xdr:sp>
    <xdr:clientData/>
  </xdr:twoCellAnchor>
  <xdr:twoCellAnchor>
    <xdr:from>
      <xdr:col>20</xdr:col>
      <xdr:colOff>142875</xdr:colOff>
      <xdr:row>13</xdr:row>
      <xdr:rowOff>105456</xdr:rowOff>
    </xdr:from>
    <xdr:to>
      <xdr:col>42</xdr:col>
      <xdr:colOff>9524</xdr:colOff>
      <xdr:row>14</xdr:row>
      <xdr:rowOff>141183</xdr:rowOff>
    </xdr:to>
    <xdr:cxnSp macro="">
      <xdr:nvCxnSpPr>
        <xdr:cNvPr id="38" name="直線矢印コネクタ 37">
          <a:extLst>
            <a:ext uri="{FF2B5EF4-FFF2-40B4-BE49-F238E27FC236}">
              <a16:creationId xmlns:a16="http://schemas.microsoft.com/office/drawing/2014/main" id="{0BE36EBE-9E30-4EA9-84A5-6E87F4C1FDA1}"/>
            </a:ext>
          </a:extLst>
        </xdr:cNvPr>
        <xdr:cNvCxnSpPr>
          <a:stCxn id="37" idx="1"/>
          <a:endCxn id="36" idx="3"/>
        </xdr:cNvCxnSpPr>
      </xdr:nvCxnSpPr>
      <xdr:spPr>
        <a:xfrm flipH="1" flipV="1">
          <a:off x="3490232" y="3330349"/>
          <a:ext cx="3458935" cy="267048"/>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113620</xdr:colOff>
      <xdr:row>28</xdr:row>
      <xdr:rowOff>112937</xdr:rowOff>
    </xdr:from>
    <xdr:to>
      <xdr:col>34</xdr:col>
      <xdr:colOff>86405</xdr:colOff>
      <xdr:row>37</xdr:row>
      <xdr:rowOff>54428</xdr:rowOff>
    </xdr:to>
    <xdr:sp macro="" textlink="">
      <xdr:nvSpPr>
        <xdr:cNvPr id="43" name="四角形: 角を丸くする 42">
          <a:extLst>
            <a:ext uri="{FF2B5EF4-FFF2-40B4-BE49-F238E27FC236}">
              <a16:creationId xmlns:a16="http://schemas.microsoft.com/office/drawing/2014/main" id="{CCBAD6C6-9680-4E88-9614-A8148F4A09A8}"/>
            </a:ext>
          </a:extLst>
        </xdr:cNvPr>
        <xdr:cNvSpPr/>
      </xdr:nvSpPr>
      <xdr:spPr>
        <a:xfrm>
          <a:off x="3297691" y="7297508"/>
          <a:ext cx="2422071" cy="1370241"/>
        </a:xfrm>
        <a:prstGeom prst="roundRect">
          <a:avLst>
            <a:gd name="adj" fmla="val 4791"/>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36741</xdr:colOff>
      <xdr:row>17</xdr:row>
      <xdr:rowOff>208865</xdr:rowOff>
    </xdr:from>
    <xdr:to>
      <xdr:col>75</xdr:col>
      <xdr:colOff>682</xdr:colOff>
      <xdr:row>25</xdr:row>
      <xdr:rowOff>95250</xdr:rowOff>
    </xdr:to>
    <xdr:sp macro="" textlink="">
      <xdr:nvSpPr>
        <xdr:cNvPr id="44" name="四角形: 角を丸くする 43">
          <a:extLst>
            <a:ext uri="{FF2B5EF4-FFF2-40B4-BE49-F238E27FC236}">
              <a16:creationId xmlns:a16="http://schemas.microsoft.com/office/drawing/2014/main" id="{58C004ED-A89F-4259-B60C-9F3BC63B31D9}"/>
            </a:ext>
          </a:extLst>
        </xdr:cNvPr>
        <xdr:cNvSpPr/>
      </xdr:nvSpPr>
      <xdr:spPr>
        <a:xfrm>
          <a:off x="6976384" y="4372651"/>
          <a:ext cx="5352369" cy="1818599"/>
        </a:xfrm>
        <a:prstGeom prst="roundRect">
          <a:avLst>
            <a:gd name="adj" fmla="val 3170"/>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報告書の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作成担当者</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の氏名を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必ず記載</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不在が多い場合は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携帯電話</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を記載</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報告書の内容に疑義がある場合には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問い合わせすることがあります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Ｅメールについて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任意</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業務で使用するＥメールアドレスを記入してください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今後の通知や不備の修正等のやり取りに利用します</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可能であればご記入ください</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34</xdr:col>
      <xdr:colOff>86405</xdr:colOff>
      <xdr:row>21</xdr:row>
      <xdr:rowOff>383380</xdr:rowOff>
    </xdr:from>
    <xdr:to>
      <xdr:col>42</xdr:col>
      <xdr:colOff>36741</xdr:colOff>
      <xdr:row>32</xdr:row>
      <xdr:rowOff>52046</xdr:rowOff>
    </xdr:to>
    <xdr:cxnSp macro="">
      <xdr:nvCxnSpPr>
        <xdr:cNvPr id="45" name="直線矢印コネクタ 44">
          <a:extLst>
            <a:ext uri="{FF2B5EF4-FFF2-40B4-BE49-F238E27FC236}">
              <a16:creationId xmlns:a16="http://schemas.microsoft.com/office/drawing/2014/main" id="{4F618EB9-8CBF-448A-B1B9-CAEC035D735C}"/>
            </a:ext>
          </a:extLst>
        </xdr:cNvPr>
        <xdr:cNvCxnSpPr>
          <a:stCxn id="44" idx="1"/>
          <a:endCxn id="43" idx="3"/>
        </xdr:cNvCxnSpPr>
      </xdr:nvCxnSpPr>
      <xdr:spPr>
        <a:xfrm flipH="1">
          <a:off x="5719762" y="5281951"/>
          <a:ext cx="1256622" cy="2703059"/>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40822</xdr:colOff>
      <xdr:row>27</xdr:row>
      <xdr:rowOff>455840</xdr:rowOff>
    </xdr:from>
    <xdr:to>
      <xdr:col>79</xdr:col>
      <xdr:colOff>83251</xdr:colOff>
      <xdr:row>36</xdr:row>
      <xdr:rowOff>38269</xdr:rowOff>
    </xdr:to>
    <xdr:sp macro="" textlink="">
      <xdr:nvSpPr>
        <xdr:cNvPr id="7" name="四角形: 角を丸くする 6">
          <a:extLst>
            <a:ext uri="{FF2B5EF4-FFF2-40B4-BE49-F238E27FC236}">
              <a16:creationId xmlns:a16="http://schemas.microsoft.com/office/drawing/2014/main" id="{AEE523CA-1C52-442F-A3A5-CA9E79539BC2}"/>
            </a:ext>
          </a:extLst>
        </xdr:cNvPr>
        <xdr:cNvSpPr/>
      </xdr:nvSpPr>
      <xdr:spPr>
        <a:xfrm>
          <a:off x="6980465" y="7000876"/>
          <a:ext cx="6084000" cy="1643912"/>
        </a:xfrm>
        <a:prstGeom prst="roundRect">
          <a:avLst>
            <a:gd name="adj" fmla="val 3170"/>
          </a:avLst>
        </a:prstGeom>
        <a:solidFill>
          <a:schemeClr val="accent1">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報告書作成の共通事項</a:t>
          </a:r>
          <a:r>
            <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rPr>
            <a:t>】</a:t>
          </a:r>
        </a:p>
        <a:p>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金額の</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単位</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は全て</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として</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千円未満は切り捨て</a:t>
          </a:r>
          <a:endPar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千円未満</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の残高しかない</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項目</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は</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rPr>
            <a:t>0</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を記載</a:t>
          </a:r>
          <a:endParaRPr kumimoji="1" lang="en-US" altLang="ja-JP" sz="14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　・構成割合、金利は原則、</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小数点</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第</a:t>
          </a:r>
          <a:r>
            <a:rPr kumimoji="1" lang="en-US" altLang="ja-JP" sz="14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位を切り捨て</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位</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までを記載</a:t>
          </a:r>
          <a:endParaRPr kumimoji="1" lang="en-US" altLang="ja-JP" sz="14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　　計算式が入力されている</a:t>
          </a:r>
          <a:r>
            <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rPr>
            <a:t>Excel</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に入力して作成する場合</a:t>
          </a:r>
          <a:r>
            <a:rPr kumimoji="1" lang="ja-JP" altLang="en-US" sz="1400">
              <a:solidFill>
                <a:schemeClr val="bg1"/>
              </a:solidFill>
              <a:effectLst/>
              <a:latin typeface="ＭＳ 明朝" panose="02020609040205080304" pitchFamily="17" charset="-128"/>
              <a:ea typeface="ＭＳ 明朝" panose="02020609040205080304" pitchFamily="17" charset="-128"/>
              <a:cs typeface="+mn-cs"/>
            </a:rPr>
            <a:t>には</a:t>
          </a:r>
          <a:r>
            <a:rPr kumimoji="1" lang="ja-JP" altLang="en-US" sz="1400">
              <a:solidFill>
                <a:schemeClr val="bg1"/>
              </a:solidFill>
              <a:effectLst/>
              <a:latin typeface="ＭＳ ゴシック" panose="020B0609070205080204" pitchFamily="49" charset="-128"/>
              <a:ea typeface="ＭＳ ゴシック" panose="020B0609070205080204" pitchFamily="49" charset="-128"/>
              <a:cs typeface="+mn-cs"/>
            </a:rPr>
            <a:t>考慮不要</a:t>
          </a:r>
          <a:endParaRPr kumimoji="1" lang="en-US" altLang="ja-JP" sz="14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54428</xdr:colOff>
      <xdr:row>2</xdr:row>
      <xdr:rowOff>61232</xdr:rowOff>
    </xdr:from>
    <xdr:to>
      <xdr:col>36</xdr:col>
      <xdr:colOff>4080</xdr:colOff>
      <xdr:row>3</xdr:row>
      <xdr:rowOff>38097</xdr:rowOff>
    </xdr:to>
    <xdr:sp macro="" textlink="">
      <xdr:nvSpPr>
        <xdr:cNvPr id="17" name="正方形/長方形 16">
          <a:extLst>
            <a:ext uri="{FF2B5EF4-FFF2-40B4-BE49-F238E27FC236}">
              <a16:creationId xmlns:a16="http://schemas.microsoft.com/office/drawing/2014/main" id="{205D656E-53F6-44B8-BF5B-6C0CEDA38550}"/>
            </a:ext>
          </a:extLst>
        </xdr:cNvPr>
        <xdr:cNvSpPr/>
      </xdr:nvSpPr>
      <xdr:spPr bwMode="auto">
        <a:xfrm>
          <a:off x="5034642" y="537482"/>
          <a:ext cx="929367" cy="262615"/>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a:off x="9525" y="33337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21</xdr:row>
      <xdr:rowOff>19050</xdr:rowOff>
    </xdr:from>
    <xdr:to>
      <xdr:col>4</xdr:col>
      <xdr:colOff>0</xdr:colOff>
      <xdr:row>22</xdr:row>
      <xdr:rowOff>323850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a:off x="9525" y="470535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35843</xdr:colOff>
      <xdr:row>0</xdr:row>
      <xdr:rowOff>0</xdr:rowOff>
    </xdr:from>
    <xdr:to>
      <xdr:col>51</xdr:col>
      <xdr:colOff>16260</xdr:colOff>
      <xdr:row>19</xdr:row>
      <xdr:rowOff>132107</xdr:rowOff>
    </xdr:to>
    <xdr:sp macro="" textlink="">
      <xdr:nvSpPr>
        <xdr:cNvPr id="4" name="四角形: 角を丸くする 3">
          <a:extLst>
            <a:ext uri="{FF2B5EF4-FFF2-40B4-BE49-F238E27FC236}">
              <a16:creationId xmlns:a16="http://schemas.microsoft.com/office/drawing/2014/main" id="{76D9F8CE-326D-484F-BC0E-9C09A158ADB0}"/>
            </a:ext>
          </a:extLst>
        </xdr:cNvPr>
        <xdr:cNvSpPr/>
      </xdr:nvSpPr>
      <xdr:spPr>
        <a:xfrm>
          <a:off x="6274719" y="0"/>
          <a:ext cx="6511845" cy="4500000"/>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「事業者向無担保貸付金の金額別内訳」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表１に記載した貸付残高全体のうち</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「事業者向無担保貸付」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金額ごとに分類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月末日）時点の償却前の貸付残高（貸付当初の残高ではない）</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件数合計、残高合計は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表１「事業者向無担保貸付」欄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63045</xdr:colOff>
      <xdr:row>13</xdr:row>
      <xdr:rowOff>17692</xdr:rowOff>
    </xdr:from>
    <xdr:to>
      <xdr:col>7</xdr:col>
      <xdr:colOff>4080</xdr:colOff>
      <xdr:row>14</xdr:row>
      <xdr:rowOff>18825</xdr:rowOff>
    </xdr:to>
    <xdr:sp macro="" textlink="">
      <xdr:nvSpPr>
        <xdr:cNvPr id="5" name="正方形/長方形 4">
          <a:extLst>
            <a:ext uri="{FF2B5EF4-FFF2-40B4-BE49-F238E27FC236}">
              <a16:creationId xmlns:a16="http://schemas.microsoft.com/office/drawing/2014/main" id="{AB43B6CA-F07C-40DE-9F63-CF394CED8288}"/>
            </a:ext>
          </a:extLst>
        </xdr:cNvPr>
        <xdr:cNvSpPr/>
      </xdr:nvSpPr>
      <xdr:spPr bwMode="auto">
        <a:xfrm>
          <a:off x="3736974" y="2936425"/>
          <a:ext cx="1179285" cy="232454"/>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68035</xdr:colOff>
      <xdr:row>13</xdr:row>
      <xdr:rowOff>74844</xdr:rowOff>
    </xdr:from>
    <xdr:to>
      <xdr:col>8</xdr:col>
      <xdr:colOff>160562</xdr:colOff>
      <xdr:row>15</xdr:row>
      <xdr:rowOff>12022</xdr:rowOff>
    </xdr:to>
    <xdr:sp macro="" textlink="">
      <xdr:nvSpPr>
        <xdr:cNvPr id="6" name="正方形/長方形 5">
          <a:extLst>
            <a:ext uri="{FF2B5EF4-FFF2-40B4-BE49-F238E27FC236}">
              <a16:creationId xmlns:a16="http://schemas.microsoft.com/office/drawing/2014/main" id="{5766617C-D0A2-4272-B470-4288581E6BE6}"/>
            </a:ext>
          </a:extLst>
        </xdr:cNvPr>
        <xdr:cNvSpPr/>
      </xdr:nvSpPr>
      <xdr:spPr bwMode="auto">
        <a:xfrm>
          <a:off x="4980214" y="2993577"/>
          <a:ext cx="929367" cy="263749"/>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twoCellAnchor>
    <xdr:from>
      <xdr:col>6</xdr:col>
      <xdr:colOff>65767</xdr:colOff>
      <xdr:row>12</xdr:row>
      <xdr:rowOff>12476</xdr:rowOff>
    </xdr:from>
    <xdr:to>
      <xdr:col>7</xdr:col>
      <xdr:colOff>6802</xdr:colOff>
      <xdr:row>13</xdr:row>
      <xdr:rowOff>8845</xdr:rowOff>
    </xdr:to>
    <xdr:sp macro="" textlink="">
      <xdr:nvSpPr>
        <xdr:cNvPr id="7" name="正方形/長方形 6">
          <a:extLst>
            <a:ext uri="{FF2B5EF4-FFF2-40B4-BE49-F238E27FC236}">
              <a16:creationId xmlns:a16="http://schemas.microsoft.com/office/drawing/2014/main" id="{D9623507-88B1-426B-B7D5-AC6A026AF986}"/>
            </a:ext>
          </a:extLst>
        </xdr:cNvPr>
        <xdr:cNvSpPr/>
      </xdr:nvSpPr>
      <xdr:spPr bwMode="auto">
        <a:xfrm>
          <a:off x="3739696" y="2699887"/>
          <a:ext cx="1179285" cy="227691"/>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1435098</xdr:colOff>
      <xdr:row>12</xdr:row>
      <xdr:rowOff>36969</xdr:rowOff>
    </xdr:from>
    <xdr:to>
      <xdr:col>4</xdr:col>
      <xdr:colOff>880380</xdr:colOff>
      <xdr:row>13</xdr:row>
      <xdr:rowOff>23133</xdr:rowOff>
    </xdr:to>
    <xdr:sp macro="" textlink="">
      <xdr:nvSpPr>
        <xdr:cNvPr id="8" name="正方形/長方形 7">
          <a:extLst>
            <a:ext uri="{FF2B5EF4-FFF2-40B4-BE49-F238E27FC236}">
              <a16:creationId xmlns:a16="http://schemas.microsoft.com/office/drawing/2014/main" id="{FE6A4687-83CD-4AC4-AB4A-348792EF97D8}"/>
            </a:ext>
          </a:extLst>
        </xdr:cNvPr>
        <xdr:cNvSpPr/>
      </xdr:nvSpPr>
      <xdr:spPr bwMode="auto">
        <a:xfrm>
          <a:off x="1897741" y="2724380"/>
          <a:ext cx="894443" cy="217486"/>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65260</xdr:colOff>
      <xdr:row>11</xdr:row>
      <xdr:rowOff>189368</xdr:rowOff>
    </xdr:from>
    <xdr:to>
      <xdr:col>7</xdr:col>
      <xdr:colOff>92474</xdr:colOff>
      <xdr:row>13</xdr:row>
      <xdr:rowOff>47626</xdr:rowOff>
    </xdr:to>
    <xdr:sp macro="" textlink="">
      <xdr:nvSpPr>
        <xdr:cNvPr id="12" name="四角形: 角を丸くする 11">
          <a:extLst>
            <a:ext uri="{FF2B5EF4-FFF2-40B4-BE49-F238E27FC236}">
              <a16:creationId xmlns:a16="http://schemas.microsoft.com/office/drawing/2014/main" id="{8BB99658-B2BD-439E-BA33-498A78EEEB39}"/>
            </a:ext>
          </a:extLst>
        </xdr:cNvPr>
        <xdr:cNvSpPr/>
      </xdr:nvSpPr>
      <xdr:spPr>
        <a:xfrm>
          <a:off x="310189" y="2645458"/>
          <a:ext cx="4694464" cy="320901"/>
        </a:xfrm>
        <a:prstGeom prst="roundRect">
          <a:avLst>
            <a:gd name="adj" fmla="val 4054"/>
          </a:avLst>
        </a:prstGeom>
        <a:noFill/>
        <a:ln w="28575">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122464</xdr:colOff>
      <xdr:row>29</xdr:row>
      <xdr:rowOff>192090</xdr:rowOff>
    </xdr:from>
    <xdr:to>
      <xdr:col>7</xdr:col>
      <xdr:colOff>149678</xdr:colOff>
      <xdr:row>31</xdr:row>
      <xdr:rowOff>50349</xdr:rowOff>
    </xdr:to>
    <xdr:sp macro="" textlink="">
      <xdr:nvSpPr>
        <xdr:cNvPr id="13" name="四角形: 角を丸くする 12">
          <a:extLst>
            <a:ext uri="{FF2B5EF4-FFF2-40B4-BE49-F238E27FC236}">
              <a16:creationId xmlns:a16="http://schemas.microsoft.com/office/drawing/2014/main" id="{ECFD8309-C654-449F-8B91-4FB74FC2C8C0}"/>
            </a:ext>
          </a:extLst>
        </xdr:cNvPr>
        <xdr:cNvSpPr/>
      </xdr:nvSpPr>
      <xdr:spPr>
        <a:xfrm>
          <a:off x="367393" y="6784751"/>
          <a:ext cx="4694464" cy="320902"/>
        </a:xfrm>
        <a:prstGeom prst="roundRect">
          <a:avLst>
            <a:gd name="adj" fmla="val 4054"/>
          </a:avLst>
        </a:prstGeom>
        <a:noFill/>
        <a:ln w="28575">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391885</xdr:colOff>
      <xdr:row>11</xdr:row>
      <xdr:rowOff>78243</xdr:rowOff>
    </xdr:from>
    <xdr:to>
      <xdr:col>11</xdr:col>
      <xdr:colOff>11620</xdr:colOff>
      <xdr:row>12</xdr:row>
      <xdr:rowOff>136056</xdr:rowOff>
    </xdr:to>
    <xdr:sp macro="" textlink="">
      <xdr:nvSpPr>
        <xdr:cNvPr id="16" name="正方形/長方形 15">
          <a:extLst>
            <a:ext uri="{FF2B5EF4-FFF2-40B4-BE49-F238E27FC236}">
              <a16:creationId xmlns:a16="http://schemas.microsoft.com/office/drawing/2014/main" id="{BF92DED5-FDA3-44AC-85BA-4FA40718AA68}"/>
            </a:ext>
          </a:extLst>
        </xdr:cNvPr>
        <xdr:cNvSpPr/>
      </xdr:nvSpPr>
      <xdr:spPr bwMode="auto">
        <a:xfrm>
          <a:off x="5305198" y="2530931"/>
          <a:ext cx="937360" cy="288000"/>
        </a:xfrm>
        <a:prstGeom prst="rect">
          <a:avLst/>
        </a:prstGeom>
        <a:solidFill>
          <a:schemeClr val="accent5">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全て一致</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35843</xdr:colOff>
      <xdr:row>21</xdr:row>
      <xdr:rowOff>127014</xdr:rowOff>
    </xdr:from>
    <xdr:to>
      <xdr:col>51</xdr:col>
      <xdr:colOff>16260</xdr:colOff>
      <xdr:row>25</xdr:row>
      <xdr:rowOff>49567</xdr:rowOff>
    </xdr:to>
    <xdr:sp macro="" textlink="">
      <xdr:nvSpPr>
        <xdr:cNvPr id="17" name="四角形: 角を丸くする 16">
          <a:extLst>
            <a:ext uri="{FF2B5EF4-FFF2-40B4-BE49-F238E27FC236}">
              <a16:creationId xmlns:a16="http://schemas.microsoft.com/office/drawing/2014/main" id="{0DD4EA39-61A0-49E7-99BA-228FA4CE4F41}"/>
            </a:ext>
          </a:extLst>
        </xdr:cNvPr>
        <xdr:cNvSpPr/>
      </xdr:nvSpPr>
      <xdr:spPr>
        <a:xfrm>
          <a:off x="6274719" y="4821478"/>
          <a:ext cx="6511845" cy="895465"/>
        </a:xfrm>
        <a:prstGeom prst="roundRect">
          <a:avLst>
            <a:gd name="adj" fmla="val 4784"/>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「事業者向無担保貸付金の金利別内訳」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表１に記載した貸付残高全体のうち</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「事業者向無担保貸付」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金利ごとに分類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月末日）時点の償却前の貸付残高（貸付当初の残高ではない）</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件数合計、残高合計は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表１「事業者向無担保貸付」欄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68037</xdr:colOff>
      <xdr:row>13</xdr:row>
      <xdr:rowOff>4082</xdr:rowOff>
    </xdr:from>
    <xdr:to>
      <xdr:col>6</xdr:col>
      <xdr:colOff>1251858</xdr:colOff>
      <xdr:row>14</xdr:row>
      <xdr:rowOff>4081</xdr:rowOff>
    </xdr:to>
    <xdr:sp macro="" textlink="">
      <xdr:nvSpPr>
        <xdr:cNvPr id="27" name="正方形/長方形 26">
          <a:extLst>
            <a:ext uri="{FF2B5EF4-FFF2-40B4-BE49-F238E27FC236}">
              <a16:creationId xmlns:a16="http://schemas.microsoft.com/office/drawing/2014/main" id="{A39FE3DE-CFA4-4E0E-91C4-38369CD8F416}"/>
            </a:ext>
          </a:extLst>
        </xdr:cNvPr>
        <xdr:cNvSpPr/>
      </xdr:nvSpPr>
      <xdr:spPr bwMode="auto">
        <a:xfrm>
          <a:off x="3716112" y="3356882"/>
          <a:ext cx="1183821" cy="228599"/>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387803</xdr:colOff>
      <xdr:row>0</xdr:row>
      <xdr:rowOff>115660</xdr:rowOff>
    </xdr:from>
    <xdr:to>
      <xdr:col>9</xdr:col>
      <xdr:colOff>149678</xdr:colOff>
      <xdr:row>2</xdr:row>
      <xdr:rowOff>95251</xdr:rowOff>
    </xdr:to>
    <xdr:sp macro="" textlink="">
      <xdr:nvSpPr>
        <xdr:cNvPr id="32" name="正方形/長方形 31">
          <a:extLst>
            <a:ext uri="{FF2B5EF4-FFF2-40B4-BE49-F238E27FC236}">
              <a16:creationId xmlns:a16="http://schemas.microsoft.com/office/drawing/2014/main" id="{99F0168E-470C-4D22-9D97-13BBE8F1AB34}"/>
            </a:ext>
          </a:extLst>
        </xdr:cNvPr>
        <xdr:cNvSpPr/>
      </xdr:nvSpPr>
      <xdr:spPr bwMode="auto">
        <a:xfrm>
          <a:off x="3224893" y="115660"/>
          <a:ext cx="2837089" cy="306162"/>
        </a:xfrm>
        <a:prstGeom prst="rect">
          <a:avLst/>
        </a:prstGeom>
        <a:solidFill>
          <a:schemeClr val="accent6">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事業者向</a:t>
          </a:r>
          <a:r>
            <a:rPr kumimoji="1" lang="ja-JP" altLang="en-US" sz="1200">
              <a:solidFill>
                <a:schemeClr val="bg1"/>
              </a:solidFill>
              <a:latin typeface="ＭＳ 明朝" panose="02020609040205080304" pitchFamily="17" charset="-128"/>
              <a:ea typeface="ＭＳ 明朝" panose="02020609040205080304" pitchFamily="17" charset="-128"/>
            </a:rPr>
            <a:t>貸付が</a:t>
          </a:r>
          <a:r>
            <a:rPr kumimoji="1" lang="ja-JP" altLang="en-US" sz="1200">
              <a:solidFill>
                <a:schemeClr val="bg1"/>
              </a:solidFill>
              <a:latin typeface="ＭＳ ゴシック" panose="020B0609070205080204" pitchFamily="49" charset="-128"/>
              <a:ea typeface="ＭＳ ゴシック" panose="020B0609070205080204" pitchFamily="49" charset="-128"/>
            </a:rPr>
            <a:t>無</a:t>
          </a:r>
          <a:r>
            <a:rPr kumimoji="1" lang="ja-JP" altLang="en-US" sz="1200">
              <a:solidFill>
                <a:schemeClr val="bg1"/>
              </a:solidFill>
              <a:latin typeface="ＭＳ 明朝" panose="02020609040205080304" pitchFamily="17" charset="-128"/>
              <a:ea typeface="ＭＳ 明朝" panose="02020609040205080304" pitchFamily="17" charset="-128"/>
            </a:rPr>
            <a:t>ければ</a:t>
          </a:r>
          <a:r>
            <a:rPr kumimoji="1" lang="ja-JP" altLang="en-US" sz="1200">
              <a:solidFill>
                <a:schemeClr val="bg1"/>
              </a:solidFill>
              <a:latin typeface="ＭＳ ゴシック" panose="020B0609070205080204" pitchFamily="49" charset="-128"/>
              <a:ea typeface="ＭＳ ゴシック" panose="020B0609070205080204" pitchFamily="49" charset="-128"/>
            </a:rPr>
            <a:t>記載不要</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97076</xdr:colOff>
      <xdr:row>4</xdr:row>
      <xdr:rowOff>20409</xdr:rowOff>
    </xdr:from>
    <xdr:to>
      <xdr:col>37</xdr:col>
      <xdr:colOff>90272</xdr:colOff>
      <xdr:row>18</xdr:row>
      <xdr:rowOff>421819</xdr:rowOff>
    </xdr:to>
    <xdr:pic>
      <xdr:nvPicPr>
        <xdr:cNvPr id="33" name="図 32">
          <a:extLst>
            <a:ext uri="{FF2B5EF4-FFF2-40B4-BE49-F238E27FC236}">
              <a16:creationId xmlns:a16="http://schemas.microsoft.com/office/drawing/2014/main" id="{BB76FAD6-1BB5-4693-900B-8D65E030254F}"/>
            </a:ext>
          </a:extLst>
        </xdr:cNvPr>
        <xdr:cNvPicPr>
          <a:picLocks noChangeAspect="1"/>
        </xdr:cNvPicPr>
      </xdr:nvPicPr>
      <xdr:blipFill rotWithShape="1">
        <a:blip xmlns:r="http://schemas.openxmlformats.org/officeDocument/2006/relationships" r:embed="rId1"/>
        <a:srcRect t="-1" b="11646"/>
        <a:stretch/>
      </xdr:blipFill>
      <xdr:spPr>
        <a:xfrm>
          <a:off x="6662523" y="857249"/>
          <a:ext cx="3912053" cy="3503839"/>
        </a:xfrm>
        <a:prstGeom prst="rect">
          <a:avLst/>
        </a:prstGeom>
      </xdr:spPr>
    </xdr:pic>
    <xdr:clientData/>
  </xdr:twoCellAnchor>
  <xdr:twoCellAnchor>
    <xdr:from>
      <xdr:col>14</xdr:col>
      <xdr:colOff>99347</xdr:colOff>
      <xdr:row>12</xdr:row>
      <xdr:rowOff>158476</xdr:rowOff>
    </xdr:from>
    <xdr:to>
      <xdr:col>37</xdr:col>
      <xdr:colOff>51776</xdr:colOff>
      <xdr:row>14</xdr:row>
      <xdr:rowOff>91833</xdr:rowOff>
    </xdr:to>
    <xdr:sp macro="" textlink="">
      <xdr:nvSpPr>
        <xdr:cNvPr id="11" name="四角形: 角を丸くする 10">
          <a:extLst>
            <a:ext uri="{FF2B5EF4-FFF2-40B4-BE49-F238E27FC236}">
              <a16:creationId xmlns:a16="http://schemas.microsoft.com/office/drawing/2014/main" id="{480E7A43-454B-781A-8290-39D8B4F8BCA5}"/>
            </a:ext>
          </a:extLst>
        </xdr:cNvPr>
        <xdr:cNvSpPr/>
      </xdr:nvSpPr>
      <xdr:spPr>
        <a:xfrm>
          <a:off x="6828080" y="2845887"/>
          <a:ext cx="3708000" cy="396000"/>
        </a:xfrm>
        <a:prstGeom prst="roundRect">
          <a:avLst>
            <a:gd name="adj" fmla="val 4054"/>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121347</xdr:colOff>
      <xdr:row>17</xdr:row>
      <xdr:rowOff>113400</xdr:rowOff>
    </xdr:from>
    <xdr:to>
      <xdr:col>37</xdr:col>
      <xdr:colOff>73776</xdr:colOff>
      <xdr:row>18</xdr:row>
      <xdr:rowOff>278078</xdr:rowOff>
    </xdr:to>
    <xdr:sp macro="" textlink="">
      <xdr:nvSpPr>
        <xdr:cNvPr id="29" name="四角形: 角を丸くする 28">
          <a:extLst>
            <a:ext uri="{FF2B5EF4-FFF2-40B4-BE49-F238E27FC236}">
              <a16:creationId xmlns:a16="http://schemas.microsoft.com/office/drawing/2014/main" id="{6B7B7E4A-337C-4A42-9DBF-7AC1A75EE33E}"/>
            </a:ext>
          </a:extLst>
        </xdr:cNvPr>
        <xdr:cNvSpPr/>
      </xdr:nvSpPr>
      <xdr:spPr>
        <a:xfrm>
          <a:off x="6850080" y="3821347"/>
          <a:ext cx="3708000" cy="396000"/>
        </a:xfrm>
        <a:prstGeom prst="roundRect">
          <a:avLst>
            <a:gd name="adj" fmla="val 4054"/>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134955</xdr:colOff>
      <xdr:row>17</xdr:row>
      <xdr:rowOff>154214</xdr:rowOff>
    </xdr:from>
    <xdr:to>
      <xdr:col>33</xdr:col>
      <xdr:colOff>83527</xdr:colOff>
      <xdr:row>18</xdr:row>
      <xdr:rowOff>246892</xdr:rowOff>
    </xdr:to>
    <xdr:sp macro="" textlink="">
      <xdr:nvSpPr>
        <xdr:cNvPr id="30" name="正方形/長方形 29">
          <a:extLst>
            <a:ext uri="{FF2B5EF4-FFF2-40B4-BE49-F238E27FC236}">
              <a16:creationId xmlns:a16="http://schemas.microsoft.com/office/drawing/2014/main" id="{32365084-2688-4124-9A76-A267CB9E0BAC}"/>
            </a:ext>
          </a:extLst>
        </xdr:cNvPr>
        <xdr:cNvSpPr/>
      </xdr:nvSpPr>
      <xdr:spPr bwMode="auto">
        <a:xfrm>
          <a:off x="8006688" y="3862161"/>
          <a:ext cx="1908000" cy="324000"/>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「関係会社向」は対象外</a:t>
          </a:r>
        </a:p>
      </xdr:txBody>
    </xdr:sp>
    <xdr:clientData/>
  </xdr:twoCellAnchor>
  <xdr:twoCellAnchor>
    <xdr:from>
      <xdr:col>7</xdr:col>
      <xdr:colOff>92474</xdr:colOff>
      <xdr:row>12</xdr:row>
      <xdr:rowOff>118498</xdr:rowOff>
    </xdr:from>
    <xdr:to>
      <xdr:col>14</xdr:col>
      <xdr:colOff>99347</xdr:colOff>
      <xdr:row>13</xdr:row>
      <xdr:rowOff>125154</xdr:rowOff>
    </xdr:to>
    <xdr:cxnSp macro="">
      <xdr:nvCxnSpPr>
        <xdr:cNvPr id="14" name="直線矢印コネクタ 13">
          <a:extLst>
            <a:ext uri="{FF2B5EF4-FFF2-40B4-BE49-F238E27FC236}">
              <a16:creationId xmlns:a16="http://schemas.microsoft.com/office/drawing/2014/main" id="{40E718FE-F973-4D71-9C89-A8BB7CCCB671}"/>
            </a:ext>
          </a:extLst>
        </xdr:cNvPr>
        <xdr:cNvCxnSpPr>
          <a:cxnSpLocks/>
          <a:stCxn id="11" idx="1"/>
          <a:endCxn id="12" idx="3"/>
        </xdr:cNvCxnSpPr>
      </xdr:nvCxnSpPr>
      <xdr:spPr>
        <a:xfrm flipH="1" flipV="1">
          <a:off x="5004653" y="2805909"/>
          <a:ext cx="1823427" cy="237978"/>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149678</xdr:colOff>
      <xdr:row>13</xdr:row>
      <xdr:rowOff>125154</xdr:rowOff>
    </xdr:from>
    <xdr:to>
      <xdr:col>14</xdr:col>
      <xdr:colOff>99347</xdr:colOff>
      <xdr:row>30</xdr:row>
      <xdr:rowOff>121219</xdr:rowOff>
    </xdr:to>
    <xdr:cxnSp macro="">
      <xdr:nvCxnSpPr>
        <xdr:cNvPr id="15" name="直線矢印コネクタ 14">
          <a:extLst>
            <a:ext uri="{FF2B5EF4-FFF2-40B4-BE49-F238E27FC236}">
              <a16:creationId xmlns:a16="http://schemas.microsoft.com/office/drawing/2014/main" id="{568ECFDA-039C-498B-99A0-6C70B1C7D768}"/>
            </a:ext>
          </a:extLst>
        </xdr:cNvPr>
        <xdr:cNvCxnSpPr>
          <a:cxnSpLocks/>
          <a:stCxn id="11" idx="1"/>
          <a:endCxn id="13" idx="3"/>
        </xdr:cNvCxnSpPr>
      </xdr:nvCxnSpPr>
      <xdr:spPr>
        <a:xfrm flipH="1">
          <a:off x="5061857" y="3043887"/>
          <a:ext cx="1766223" cy="3901315"/>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1221441</xdr:colOff>
      <xdr:row>0</xdr:row>
      <xdr:rowOff>95250</xdr:rowOff>
    </xdr:from>
    <xdr:to>
      <xdr:col>7</xdr:col>
      <xdr:colOff>74839</xdr:colOff>
      <xdr:row>1</xdr:row>
      <xdr:rowOff>171691</xdr:rowOff>
    </xdr:to>
    <xdr:sp macro="" textlink="">
      <xdr:nvSpPr>
        <xdr:cNvPr id="2" name="正方形/長方形 1">
          <a:extLst>
            <a:ext uri="{FF2B5EF4-FFF2-40B4-BE49-F238E27FC236}">
              <a16:creationId xmlns:a16="http://schemas.microsoft.com/office/drawing/2014/main" id="{0ED4029C-BFA6-4343-A387-67A7BA815542}"/>
            </a:ext>
          </a:extLst>
        </xdr:cNvPr>
        <xdr:cNvSpPr/>
      </xdr:nvSpPr>
      <xdr:spPr bwMode="auto">
        <a:xfrm>
          <a:off x="3176868" y="95250"/>
          <a:ext cx="2837089" cy="306162"/>
        </a:xfrm>
        <a:prstGeom prst="rect">
          <a:avLst/>
        </a:prstGeom>
        <a:solidFill>
          <a:schemeClr val="accent6">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消費者向</a:t>
          </a:r>
          <a:r>
            <a:rPr kumimoji="1" lang="ja-JP" altLang="en-US" sz="1200">
              <a:solidFill>
                <a:schemeClr val="bg1"/>
              </a:solidFill>
              <a:latin typeface="ＭＳ 明朝" panose="02020609040205080304" pitchFamily="17" charset="-128"/>
              <a:ea typeface="ＭＳ 明朝" panose="02020609040205080304" pitchFamily="17" charset="-128"/>
            </a:rPr>
            <a:t>貸付が</a:t>
          </a:r>
          <a:r>
            <a:rPr kumimoji="1" lang="ja-JP" altLang="en-US" sz="1200">
              <a:solidFill>
                <a:schemeClr val="bg1"/>
              </a:solidFill>
              <a:latin typeface="ＭＳ ゴシック" panose="020B0609070205080204" pitchFamily="49" charset="-128"/>
              <a:ea typeface="ＭＳ ゴシック" panose="020B0609070205080204" pitchFamily="49" charset="-128"/>
            </a:rPr>
            <a:t>無</a:t>
          </a:r>
          <a:r>
            <a:rPr kumimoji="1" lang="ja-JP" altLang="en-US" sz="1200">
              <a:solidFill>
                <a:schemeClr val="bg1"/>
              </a:solidFill>
              <a:latin typeface="ＭＳ 明朝" panose="02020609040205080304" pitchFamily="17" charset="-128"/>
              <a:ea typeface="ＭＳ 明朝" panose="02020609040205080304" pitchFamily="17" charset="-128"/>
            </a:rPr>
            <a:t>ければ</a:t>
          </a:r>
          <a:r>
            <a:rPr kumimoji="1" lang="ja-JP" altLang="en-US" sz="1200">
              <a:solidFill>
                <a:schemeClr val="bg1"/>
              </a:solidFill>
              <a:latin typeface="ＭＳ ゴシック" panose="020B0609070205080204" pitchFamily="49" charset="-128"/>
              <a:ea typeface="ＭＳ ゴシック" panose="020B0609070205080204" pitchFamily="49" charset="-128"/>
            </a:rPr>
            <a:t>記載不要</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0</xdr:colOff>
      <xdr:row>1</xdr:row>
      <xdr:rowOff>0</xdr:rowOff>
    </xdr:from>
    <xdr:to>
      <xdr:col>49</xdr:col>
      <xdr:colOff>95677</xdr:colOff>
      <xdr:row>3</xdr:row>
      <xdr:rowOff>213428</xdr:rowOff>
    </xdr:to>
    <xdr:sp macro="" textlink="">
      <xdr:nvSpPr>
        <xdr:cNvPr id="3" name="四角形: 角を丸くする 2">
          <a:extLst>
            <a:ext uri="{FF2B5EF4-FFF2-40B4-BE49-F238E27FC236}">
              <a16:creationId xmlns:a16="http://schemas.microsoft.com/office/drawing/2014/main" id="{4D11BC29-1CE3-419F-BDB8-5EB3781A57AF}"/>
            </a:ext>
          </a:extLst>
        </xdr:cNvPr>
        <xdr:cNvSpPr/>
      </xdr:nvSpPr>
      <xdr:spPr>
        <a:xfrm>
          <a:off x="6252483" y="231321"/>
          <a:ext cx="6627105" cy="540000"/>
        </a:xfrm>
        <a:prstGeom prst="roundRect">
          <a:avLst>
            <a:gd name="adj" fmla="val 494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「消費者向無担保貸付金の新規契約状況」</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報告年度の前年度</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１年間の</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新規申込及び新規契約の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状況</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9</xdr:col>
      <xdr:colOff>0</xdr:colOff>
      <xdr:row>3</xdr:row>
      <xdr:rowOff>364118</xdr:rowOff>
    </xdr:from>
    <xdr:to>
      <xdr:col>47</xdr:col>
      <xdr:colOff>95143</xdr:colOff>
      <xdr:row>8</xdr:row>
      <xdr:rowOff>117421</xdr:rowOff>
    </xdr:to>
    <xdr:sp macro="" textlink="">
      <xdr:nvSpPr>
        <xdr:cNvPr id="4" name="四角形: 角を丸くする 3">
          <a:extLst>
            <a:ext uri="{FF2B5EF4-FFF2-40B4-BE49-F238E27FC236}">
              <a16:creationId xmlns:a16="http://schemas.microsoft.com/office/drawing/2014/main" id="{E784975E-C016-4F75-913E-89EA439B04F2}"/>
            </a:ext>
          </a:extLst>
        </xdr:cNvPr>
        <xdr:cNvSpPr/>
      </xdr:nvSpPr>
      <xdr:spPr>
        <a:xfrm>
          <a:off x="6252483" y="922011"/>
          <a:ext cx="6300000" cy="1080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新規申込・契約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「新規申込」「新規契約」は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既存顧客</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に対する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追加貸付</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含む</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「新規申込」</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には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電話</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等も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含む</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（把握している範囲で可）</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極度方式</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の場合は、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基本契約の件数</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を計上</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同一の債務者</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が１年間で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複数の追加貸付</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の申込や契約があった場合には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全て件数に計上</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149680</xdr:colOff>
      <xdr:row>4</xdr:row>
      <xdr:rowOff>20412</xdr:rowOff>
    </xdr:from>
    <xdr:to>
      <xdr:col>3</xdr:col>
      <xdr:colOff>823914</xdr:colOff>
      <xdr:row>6</xdr:row>
      <xdr:rowOff>34018</xdr:rowOff>
    </xdr:to>
    <xdr:sp macro="" textlink="">
      <xdr:nvSpPr>
        <xdr:cNvPr id="5" name="四角形: 角を丸くする 4">
          <a:extLst>
            <a:ext uri="{FF2B5EF4-FFF2-40B4-BE49-F238E27FC236}">
              <a16:creationId xmlns:a16="http://schemas.microsoft.com/office/drawing/2014/main" id="{56D1FEBD-C1C8-4080-9B2C-E4AAFB8ECBB3}"/>
            </a:ext>
          </a:extLst>
        </xdr:cNvPr>
        <xdr:cNvSpPr/>
      </xdr:nvSpPr>
      <xdr:spPr>
        <a:xfrm>
          <a:off x="149680" y="1013733"/>
          <a:ext cx="1136877" cy="544285"/>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823914</xdr:colOff>
      <xdr:row>5</xdr:row>
      <xdr:rowOff>27215</xdr:rowOff>
    </xdr:from>
    <xdr:to>
      <xdr:col>9</xdr:col>
      <xdr:colOff>0</xdr:colOff>
      <xdr:row>5</xdr:row>
      <xdr:rowOff>203350</xdr:rowOff>
    </xdr:to>
    <xdr:cxnSp macro="">
      <xdr:nvCxnSpPr>
        <xdr:cNvPr id="6" name="直線矢印コネクタ 5">
          <a:extLst>
            <a:ext uri="{FF2B5EF4-FFF2-40B4-BE49-F238E27FC236}">
              <a16:creationId xmlns:a16="http://schemas.microsoft.com/office/drawing/2014/main" id="{92F64836-760C-47DA-8FD3-AA26AEA94916}"/>
            </a:ext>
          </a:extLst>
        </xdr:cNvPr>
        <xdr:cNvCxnSpPr>
          <a:stCxn id="4" idx="1"/>
          <a:endCxn id="5" idx="3"/>
        </xdr:cNvCxnSpPr>
      </xdr:nvCxnSpPr>
      <xdr:spPr>
        <a:xfrm flipH="1" flipV="1">
          <a:off x="1286557" y="1285876"/>
          <a:ext cx="4965926" cy="176135"/>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23132</xdr:colOff>
      <xdr:row>15</xdr:row>
      <xdr:rowOff>19856</xdr:rowOff>
    </xdr:from>
    <xdr:to>
      <xdr:col>47</xdr:col>
      <xdr:colOff>118275</xdr:colOff>
      <xdr:row>18</xdr:row>
      <xdr:rowOff>133749</xdr:rowOff>
    </xdr:to>
    <xdr:sp macro="" textlink="">
      <xdr:nvSpPr>
        <xdr:cNvPr id="11" name="四角形: 角を丸くする 10">
          <a:extLst>
            <a:ext uri="{FF2B5EF4-FFF2-40B4-BE49-F238E27FC236}">
              <a16:creationId xmlns:a16="http://schemas.microsoft.com/office/drawing/2014/main" id="{FE48D882-5C32-42D1-8C76-268FB31D5A9E}"/>
            </a:ext>
          </a:extLst>
        </xdr:cNvPr>
        <xdr:cNvSpPr/>
      </xdr:nvSpPr>
      <xdr:spPr>
        <a:xfrm>
          <a:off x="6275615" y="3591732"/>
          <a:ext cx="6300000" cy="1080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新規貸付状況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「新規貸付」は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新規顧客</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に対する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貸付</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のみ</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新規契約状況と違い</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既存顧客</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含まない</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新規顧客へ対する貸付は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初回のみ計上</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（１年間で複数貸付しても初回の１件の実績のみ）</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把握できない場合には（</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）を作成</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179616</xdr:colOff>
      <xdr:row>16</xdr:row>
      <xdr:rowOff>9525</xdr:rowOff>
    </xdr:from>
    <xdr:to>
      <xdr:col>3</xdr:col>
      <xdr:colOff>853850</xdr:colOff>
      <xdr:row>18</xdr:row>
      <xdr:rowOff>23132</xdr:rowOff>
    </xdr:to>
    <xdr:sp macro="" textlink="">
      <xdr:nvSpPr>
        <xdr:cNvPr id="12" name="四角形: 角を丸くする 11">
          <a:extLst>
            <a:ext uri="{FF2B5EF4-FFF2-40B4-BE49-F238E27FC236}">
              <a16:creationId xmlns:a16="http://schemas.microsoft.com/office/drawing/2014/main" id="{92B39ED2-E0E3-454E-B088-44EECA31283F}"/>
            </a:ext>
          </a:extLst>
        </xdr:cNvPr>
        <xdr:cNvSpPr/>
      </xdr:nvSpPr>
      <xdr:spPr>
        <a:xfrm>
          <a:off x="179616" y="4261758"/>
          <a:ext cx="1136877" cy="544285"/>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853850</xdr:colOff>
      <xdr:row>16</xdr:row>
      <xdr:rowOff>124428</xdr:rowOff>
    </xdr:from>
    <xdr:to>
      <xdr:col>9</xdr:col>
      <xdr:colOff>23132</xdr:colOff>
      <xdr:row>17</xdr:row>
      <xdr:rowOff>16329</xdr:rowOff>
    </xdr:to>
    <xdr:cxnSp macro="">
      <xdr:nvCxnSpPr>
        <xdr:cNvPr id="13" name="直線矢印コネクタ 12">
          <a:extLst>
            <a:ext uri="{FF2B5EF4-FFF2-40B4-BE49-F238E27FC236}">
              <a16:creationId xmlns:a16="http://schemas.microsoft.com/office/drawing/2014/main" id="{28879302-F42E-4E1E-85EA-68C4A84395CA}"/>
            </a:ext>
          </a:extLst>
        </xdr:cNvPr>
        <xdr:cNvCxnSpPr>
          <a:stCxn id="11" idx="1"/>
          <a:endCxn id="12" idx="3"/>
        </xdr:cNvCxnSpPr>
      </xdr:nvCxnSpPr>
      <xdr:spPr>
        <a:xfrm flipH="1">
          <a:off x="1316493" y="4131732"/>
          <a:ext cx="4959122" cy="157240"/>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1000123</xdr:colOff>
      <xdr:row>23</xdr:row>
      <xdr:rowOff>40821</xdr:rowOff>
    </xdr:from>
    <xdr:to>
      <xdr:col>7</xdr:col>
      <xdr:colOff>154123</xdr:colOff>
      <xdr:row>25</xdr:row>
      <xdr:rowOff>5357</xdr:rowOff>
    </xdr:to>
    <xdr:sp macro="" textlink="">
      <xdr:nvSpPr>
        <xdr:cNvPr id="28" name="正方形/長方形 27">
          <a:extLst>
            <a:ext uri="{FF2B5EF4-FFF2-40B4-BE49-F238E27FC236}">
              <a16:creationId xmlns:a16="http://schemas.microsoft.com/office/drawing/2014/main" id="{B0409598-D88E-4034-A2FF-8F5A485ECA5A}"/>
            </a:ext>
          </a:extLst>
        </xdr:cNvPr>
        <xdr:cNvSpPr/>
      </xdr:nvSpPr>
      <xdr:spPr bwMode="auto">
        <a:xfrm>
          <a:off x="4640034" y="5551714"/>
          <a:ext cx="1440000" cy="468000"/>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400">
              <a:solidFill>
                <a:schemeClr val="bg1"/>
              </a:solidFill>
              <a:latin typeface="ＭＳ ゴシック" panose="020B0609070205080204" pitchFamily="49" charset="-128"/>
              <a:ea typeface="ＭＳ ゴシック" panose="020B0609070205080204" pitchFamily="49" charset="-128"/>
            </a:rPr>
            <a:t>どちらかを記載</a:t>
          </a:r>
        </a:p>
      </xdr:txBody>
    </xdr:sp>
    <xdr:clientData/>
  </xdr:twoCellAnchor>
  <xdr:twoCellAnchor>
    <xdr:from>
      <xdr:col>5</xdr:col>
      <xdr:colOff>40821</xdr:colOff>
      <xdr:row>17</xdr:row>
      <xdr:rowOff>95253</xdr:rowOff>
    </xdr:from>
    <xdr:to>
      <xdr:col>5</xdr:col>
      <xdr:colOff>1720123</xdr:colOff>
      <xdr:row>23</xdr:row>
      <xdr:rowOff>40821</xdr:rowOff>
    </xdr:to>
    <xdr:cxnSp macro="">
      <xdr:nvCxnSpPr>
        <xdr:cNvPr id="29" name="コネクタ: カギ線 28">
          <a:extLst>
            <a:ext uri="{FF2B5EF4-FFF2-40B4-BE49-F238E27FC236}">
              <a16:creationId xmlns:a16="http://schemas.microsoft.com/office/drawing/2014/main" id="{1DDACEE3-D75A-4742-BCAE-21D3CFBB6C50}"/>
            </a:ext>
          </a:extLst>
        </xdr:cNvPr>
        <xdr:cNvCxnSpPr>
          <a:stCxn id="28" idx="0"/>
        </xdr:cNvCxnSpPr>
      </xdr:nvCxnSpPr>
      <xdr:spPr>
        <a:xfrm rot="16200000" flipV="1">
          <a:off x="3928474" y="4120154"/>
          <a:ext cx="1183818" cy="1679302"/>
        </a:xfrm>
        <a:prstGeom prst="bentConnector2">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40821</xdr:colOff>
      <xdr:row>25</xdr:row>
      <xdr:rowOff>5357</xdr:rowOff>
    </xdr:from>
    <xdr:to>
      <xdr:col>5</xdr:col>
      <xdr:colOff>1720123</xdr:colOff>
      <xdr:row>30</xdr:row>
      <xdr:rowOff>95249</xdr:rowOff>
    </xdr:to>
    <xdr:cxnSp macro="">
      <xdr:nvCxnSpPr>
        <xdr:cNvPr id="34" name="コネクタ: カギ線 33">
          <a:extLst>
            <a:ext uri="{FF2B5EF4-FFF2-40B4-BE49-F238E27FC236}">
              <a16:creationId xmlns:a16="http://schemas.microsoft.com/office/drawing/2014/main" id="{4B45F118-6B74-4007-94BB-1D4746CE3379}"/>
            </a:ext>
          </a:extLst>
        </xdr:cNvPr>
        <xdr:cNvCxnSpPr>
          <a:stCxn id="28" idx="2"/>
        </xdr:cNvCxnSpPr>
      </xdr:nvCxnSpPr>
      <xdr:spPr>
        <a:xfrm rot="5400000">
          <a:off x="3866517" y="5833929"/>
          <a:ext cx="1307732" cy="1679302"/>
        </a:xfrm>
        <a:prstGeom prst="bentConnector2">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20410</xdr:colOff>
      <xdr:row>28</xdr:row>
      <xdr:rowOff>6805</xdr:rowOff>
    </xdr:from>
    <xdr:to>
      <xdr:col>47</xdr:col>
      <xdr:colOff>115553</xdr:colOff>
      <xdr:row>30</xdr:row>
      <xdr:rowOff>206037</xdr:rowOff>
    </xdr:to>
    <xdr:sp macro="" textlink="">
      <xdr:nvSpPr>
        <xdr:cNvPr id="38" name="四角形: 角を丸くする 37">
          <a:extLst>
            <a:ext uri="{FF2B5EF4-FFF2-40B4-BE49-F238E27FC236}">
              <a16:creationId xmlns:a16="http://schemas.microsoft.com/office/drawing/2014/main" id="{F8F71797-BD99-4B91-BF15-B77115480975}"/>
            </a:ext>
          </a:extLst>
        </xdr:cNvPr>
        <xdr:cNvSpPr/>
      </xdr:nvSpPr>
      <xdr:spPr>
        <a:xfrm>
          <a:off x="6272893" y="6538234"/>
          <a:ext cx="6300000" cy="900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当該年度の貸付状況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１年間の貸付実績の累計を記載</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貸付実行額及び件数を計上し、期中の返済等は考慮しない　</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176894</xdr:colOff>
      <xdr:row>28</xdr:row>
      <xdr:rowOff>418294</xdr:rowOff>
    </xdr:from>
    <xdr:to>
      <xdr:col>3</xdr:col>
      <xdr:colOff>851128</xdr:colOff>
      <xdr:row>30</xdr:row>
      <xdr:rowOff>261812</xdr:rowOff>
    </xdr:to>
    <xdr:sp macro="" textlink="">
      <xdr:nvSpPr>
        <xdr:cNvPr id="39" name="四角形: 角を丸くする 38">
          <a:extLst>
            <a:ext uri="{FF2B5EF4-FFF2-40B4-BE49-F238E27FC236}">
              <a16:creationId xmlns:a16="http://schemas.microsoft.com/office/drawing/2014/main" id="{99A22D81-8633-4F20-8102-4F18ED1E8CCB}"/>
            </a:ext>
          </a:extLst>
        </xdr:cNvPr>
        <xdr:cNvSpPr/>
      </xdr:nvSpPr>
      <xdr:spPr>
        <a:xfrm>
          <a:off x="176894" y="6949723"/>
          <a:ext cx="1136877" cy="544286"/>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851128</xdr:colOff>
      <xdr:row>29</xdr:row>
      <xdr:rowOff>21377</xdr:rowOff>
    </xdr:from>
    <xdr:to>
      <xdr:col>9</xdr:col>
      <xdr:colOff>20410</xdr:colOff>
      <xdr:row>29</xdr:row>
      <xdr:rowOff>255009</xdr:rowOff>
    </xdr:to>
    <xdr:cxnSp macro="">
      <xdr:nvCxnSpPr>
        <xdr:cNvPr id="40" name="直線矢印コネクタ 39">
          <a:extLst>
            <a:ext uri="{FF2B5EF4-FFF2-40B4-BE49-F238E27FC236}">
              <a16:creationId xmlns:a16="http://schemas.microsoft.com/office/drawing/2014/main" id="{33D4CB96-C6FF-4BF1-895E-DF5BEF167C0B}"/>
            </a:ext>
          </a:extLst>
        </xdr:cNvPr>
        <xdr:cNvCxnSpPr>
          <a:stCxn id="38" idx="1"/>
          <a:endCxn id="39" idx="3"/>
        </xdr:cNvCxnSpPr>
      </xdr:nvCxnSpPr>
      <xdr:spPr>
        <a:xfrm flipH="1">
          <a:off x="1313771" y="6988234"/>
          <a:ext cx="4959122" cy="233632"/>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266700</xdr:colOff>
      <xdr:row>23</xdr:row>
      <xdr:rowOff>19050</xdr:rowOff>
    </xdr:from>
    <xdr:to>
      <xdr:col>8</xdr:col>
      <xdr:colOff>411713</xdr:colOff>
      <xdr:row>25</xdr:row>
      <xdr:rowOff>28575</xdr:rowOff>
    </xdr:to>
    <xdr:sp macro="" textlink="">
      <xdr:nvSpPr>
        <xdr:cNvPr id="2" name="四角形: 角を丸くする 1">
          <a:extLst>
            <a:ext uri="{FF2B5EF4-FFF2-40B4-BE49-F238E27FC236}">
              <a16:creationId xmlns:a16="http://schemas.microsoft.com/office/drawing/2014/main" id="{63E6592F-F382-B09D-4E53-E94E70EF127F}"/>
            </a:ext>
          </a:extLst>
        </xdr:cNvPr>
        <xdr:cNvSpPr/>
      </xdr:nvSpPr>
      <xdr:spPr>
        <a:xfrm>
          <a:off x="385763" y="3705225"/>
          <a:ext cx="5760000" cy="333375"/>
        </a:xfrm>
        <a:prstGeom prst="roundRect">
          <a:avLst>
            <a:gd name="adj" fmla="val 5239"/>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「直近の事業年度末の自己資金」と「基準日時点の貸付先別残高」を比較</a:t>
          </a:r>
        </a:p>
      </xdr:txBody>
    </xdr:sp>
    <xdr:clientData/>
  </xdr:twoCellAnchor>
  <xdr:twoCellAnchor>
    <xdr:from>
      <xdr:col>4</xdr:col>
      <xdr:colOff>405319</xdr:colOff>
      <xdr:row>25</xdr:row>
      <xdr:rowOff>95250</xdr:rowOff>
    </xdr:from>
    <xdr:to>
      <xdr:col>4</xdr:col>
      <xdr:colOff>543431</xdr:colOff>
      <xdr:row>27</xdr:row>
      <xdr:rowOff>9525</xdr:rowOff>
    </xdr:to>
    <xdr:sp macro="" textlink="">
      <xdr:nvSpPr>
        <xdr:cNvPr id="3" name="矢印: 下 2">
          <a:extLst>
            <a:ext uri="{FF2B5EF4-FFF2-40B4-BE49-F238E27FC236}">
              <a16:creationId xmlns:a16="http://schemas.microsoft.com/office/drawing/2014/main" id="{19FD7F6E-3361-DC71-4009-DD10D362D9E1}"/>
            </a:ext>
          </a:extLst>
        </xdr:cNvPr>
        <xdr:cNvSpPr/>
      </xdr:nvSpPr>
      <xdr:spPr>
        <a:xfrm>
          <a:off x="3124707" y="4105275"/>
          <a:ext cx="138112"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27</xdr:row>
      <xdr:rowOff>61913</xdr:rowOff>
    </xdr:from>
    <xdr:to>
      <xdr:col>8</xdr:col>
      <xdr:colOff>411713</xdr:colOff>
      <xdr:row>29</xdr:row>
      <xdr:rowOff>71438</xdr:rowOff>
    </xdr:to>
    <xdr:sp macro="" textlink="">
      <xdr:nvSpPr>
        <xdr:cNvPr id="4" name="四角形: 角を丸くする 3">
          <a:extLst>
            <a:ext uri="{FF2B5EF4-FFF2-40B4-BE49-F238E27FC236}">
              <a16:creationId xmlns:a16="http://schemas.microsoft.com/office/drawing/2014/main" id="{1C97D374-736D-4B89-B392-CC06215CB732}"/>
            </a:ext>
          </a:extLst>
        </xdr:cNvPr>
        <xdr:cNvSpPr/>
      </xdr:nvSpPr>
      <xdr:spPr>
        <a:xfrm>
          <a:off x="385763" y="4395788"/>
          <a:ext cx="5760000" cy="333375"/>
        </a:xfrm>
        <a:prstGeom prst="roundRect">
          <a:avLst>
            <a:gd name="adj" fmla="val 5239"/>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１先の貸付残高で自己資金（法人の場合は自己資本）の額を超える大口貸付先があるか</a:t>
          </a:r>
        </a:p>
      </xdr:txBody>
    </xdr:sp>
    <xdr:clientData/>
  </xdr:twoCellAnchor>
  <xdr:twoCellAnchor>
    <xdr:from>
      <xdr:col>2</xdr:col>
      <xdr:colOff>0</xdr:colOff>
      <xdr:row>29</xdr:row>
      <xdr:rowOff>161924</xdr:rowOff>
    </xdr:from>
    <xdr:to>
      <xdr:col>2</xdr:col>
      <xdr:colOff>138112</xdr:colOff>
      <xdr:row>34</xdr:row>
      <xdr:rowOff>144299</xdr:rowOff>
    </xdr:to>
    <xdr:sp macro="" textlink="">
      <xdr:nvSpPr>
        <xdr:cNvPr id="5" name="矢印: 下 4">
          <a:extLst>
            <a:ext uri="{FF2B5EF4-FFF2-40B4-BE49-F238E27FC236}">
              <a16:creationId xmlns:a16="http://schemas.microsoft.com/office/drawing/2014/main" id="{783CD904-1971-49F6-8CB2-7FFB500192C8}"/>
            </a:ext>
          </a:extLst>
        </xdr:cNvPr>
        <xdr:cNvSpPr/>
      </xdr:nvSpPr>
      <xdr:spPr>
        <a:xfrm>
          <a:off x="804863" y="4819649"/>
          <a:ext cx="138112" cy="7920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618446</xdr:colOff>
      <xdr:row>30</xdr:row>
      <xdr:rowOff>0</xdr:rowOff>
    </xdr:from>
    <xdr:to>
      <xdr:col>6</xdr:col>
      <xdr:colOff>69397</xdr:colOff>
      <xdr:row>31</xdr:row>
      <xdr:rowOff>76200</xdr:rowOff>
    </xdr:to>
    <xdr:sp macro="" textlink="">
      <xdr:nvSpPr>
        <xdr:cNvPr id="6" name="矢印: 下 5">
          <a:extLst>
            <a:ext uri="{FF2B5EF4-FFF2-40B4-BE49-F238E27FC236}">
              <a16:creationId xmlns:a16="http://schemas.microsoft.com/office/drawing/2014/main" id="{2DFFC75A-6F72-45A7-AF6F-78CA4FA7E951}"/>
            </a:ext>
          </a:extLst>
        </xdr:cNvPr>
        <xdr:cNvSpPr/>
      </xdr:nvSpPr>
      <xdr:spPr>
        <a:xfrm>
          <a:off x="4305982" y="4857750"/>
          <a:ext cx="138112" cy="2394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209547</xdr:colOff>
      <xdr:row>31</xdr:row>
      <xdr:rowOff>71450</xdr:rowOff>
    </xdr:from>
    <xdr:to>
      <xdr:col>4</xdr:col>
      <xdr:colOff>419022</xdr:colOff>
      <xdr:row>32</xdr:row>
      <xdr:rowOff>161525</xdr:rowOff>
    </xdr:to>
    <xdr:sp macro="" textlink="">
      <xdr:nvSpPr>
        <xdr:cNvPr id="7" name="正方形/長方形 6">
          <a:extLst>
            <a:ext uri="{FF2B5EF4-FFF2-40B4-BE49-F238E27FC236}">
              <a16:creationId xmlns:a16="http://schemas.microsoft.com/office/drawing/2014/main" id="{78A0415F-70A2-4E46-9B78-FFDD45B00FE4}"/>
            </a:ext>
          </a:extLst>
        </xdr:cNvPr>
        <xdr:cNvSpPr/>
      </xdr:nvSpPr>
      <xdr:spPr bwMode="auto">
        <a:xfrm>
          <a:off x="1014410" y="5053025"/>
          <a:ext cx="2124000" cy="252000"/>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該当あり　貸付先リスト必要</a:t>
          </a:r>
        </a:p>
      </xdr:txBody>
    </xdr:sp>
    <xdr:clientData/>
  </xdr:twoCellAnchor>
  <xdr:twoCellAnchor>
    <xdr:from>
      <xdr:col>6</xdr:col>
      <xdr:colOff>183697</xdr:colOff>
      <xdr:row>30</xdr:row>
      <xdr:rowOff>0</xdr:rowOff>
    </xdr:from>
    <xdr:to>
      <xdr:col>7</xdr:col>
      <xdr:colOff>433897</xdr:colOff>
      <xdr:row>31</xdr:row>
      <xdr:rowOff>90075</xdr:rowOff>
    </xdr:to>
    <xdr:sp macro="" textlink="">
      <xdr:nvSpPr>
        <xdr:cNvPr id="8" name="正方形/長方形 7">
          <a:extLst>
            <a:ext uri="{FF2B5EF4-FFF2-40B4-BE49-F238E27FC236}">
              <a16:creationId xmlns:a16="http://schemas.microsoft.com/office/drawing/2014/main" id="{C6FF4A40-5FDA-44E4-88AE-9C16B4937F42}"/>
            </a:ext>
          </a:extLst>
        </xdr:cNvPr>
        <xdr:cNvSpPr/>
      </xdr:nvSpPr>
      <xdr:spPr bwMode="auto">
        <a:xfrm>
          <a:off x="4558394" y="4857750"/>
          <a:ext cx="937360" cy="253361"/>
        </a:xfrm>
        <a:prstGeom prst="rect">
          <a:avLst/>
        </a:prstGeom>
        <a:solidFill>
          <a:schemeClr val="accent5">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該当なし</a:t>
          </a:r>
        </a:p>
      </xdr:txBody>
    </xdr:sp>
    <xdr:clientData/>
  </xdr:twoCellAnchor>
  <xdr:twoCellAnchor>
    <xdr:from>
      <xdr:col>4</xdr:col>
      <xdr:colOff>876305</xdr:colOff>
      <xdr:row>31</xdr:row>
      <xdr:rowOff>147638</xdr:rowOff>
    </xdr:from>
    <xdr:to>
      <xdr:col>8</xdr:col>
      <xdr:colOff>381643</xdr:colOff>
      <xdr:row>33</xdr:row>
      <xdr:rowOff>157163</xdr:rowOff>
    </xdr:to>
    <xdr:sp macro="" textlink="">
      <xdr:nvSpPr>
        <xdr:cNvPr id="9" name="四角形: 角を丸くする 8">
          <a:extLst>
            <a:ext uri="{FF2B5EF4-FFF2-40B4-BE49-F238E27FC236}">
              <a16:creationId xmlns:a16="http://schemas.microsoft.com/office/drawing/2014/main" id="{0E18CFE8-3DDB-4F7C-81C5-4A150A693DB5}"/>
            </a:ext>
          </a:extLst>
        </xdr:cNvPr>
        <xdr:cNvSpPr/>
      </xdr:nvSpPr>
      <xdr:spPr>
        <a:xfrm>
          <a:off x="3595693" y="5129213"/>
          <a:ext cx="2520000" cy="333375"/>
        </a:xfrm>
        <a:prstGeom prst="roundRect">
          <a:avLst>
            <a:gd name="adj" fmla="val 5239"/>
          </a:avLst>
        </a:prstGeom>
        <a:solidFill>
          <a:schemeClr val="accent1">
            <a:lumMod val="20000"/>
            <a:lumOff val="80000"/>
          </a:schemeClr>
        </a:solidFill>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貸付先リスト　</a:t>
          </a:r>
          <a:r>
            <a:rPr kumimoji="1" lang="ja-JP" altLang="en-US" sz="1100">
              <a:latin typeface="ＭＳ ゴシック" panose="020B0609070205080204" pitchFamily="49" charset="-128"/>
              <a:ea typeface="ＭＳ ゴシック" panose="020B0609070205080204" pitchFamily="49" charset="-128"/>
            </a:rPr>
            <a:t>不要</a:t>
          </a:r>
        </a:p>
      </xdr:txBody>
    </xdr:sp>
    <xdr:clientData/>
  </xdr:twoCellAnchor>
  <xdr:twoCellAnchor>
    <xdr:from>
      <xdr:col>1</xdr:col>
      <xdr:colOff>266698</xdr:colOff>
      <xdr:row>35</xdr:row>
      <xdr:rowOff>52384</xdr:rowOff>
    </xdr:from>
    <xdr:to>
      <xdr:col>4</xdr:col>
      <xdr:colOff>618373</xdr:colOff>
      <xdr:row>37</xdr:row>
      <xdr:rowOff>61909</xdr:rowOff>
    </xdr:to>
    <xdr:sp macro="" textlink="">
      <xdr:nvSpPr>
        <xdr:cNvPr id="10" name="四角形: 角を丸くする 9">
          <a:extLst>
            <a:ext uri="{FF2B5EF4-FFF2-40B4-BE49-F238E27FC236}">
              <a16:creationId xmlns:a16="http://schemas.microsoft.com/office/drawing/2014/main" id="{8F7C71AC-0EE2-45B4-8E94-21E34F5B8419}"/>
            </a:ext>
          </a:extLst>
        </xdr:cNvPr>
        <xdr:cNvSpPr/>
      </xdr:nvSpPr>
      <xdr:spPr>
        <a:xfrm>
          <a:off x="385761" y="5681659"/>
          <a:ext cx="2952000" cy="333375"/>
        </a:xfrm>
        <a:prstGeom prst="roundRect">
          <a:avLst>
            <a:gd name="adj" fmla="val 5239"/>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該当先が</a:t>
          </a:r>
          <a:r>
            <a:rPr kumimoji="1" lang="en-US" altLang="ja-JP" sz="1100">
              <a:latin typeface="ＭＳ 明朝" panose="02020609040205080304" pitchFamily="17" charset="-128"/>
              <a:ea typeface="ＭＳ 明朝" panose="02020609040205080304" pitchFamily="17" charset="-128"/>
            </a:rPr>
            <a:t>20</a:t>
          </a:r>
          <a:r>
            <a:rPr kumimoji="1" lang="ja-JP" altLang="en-US" sz="1100">
              <a:latin typeface="ＭＳ 明朝" panose="02020609040205080304" pitchFamily="17" charset="-128"/>
              <a:ea typeface="ＭＳ 明朝" panose="02020609040205080304" pitchFamily="17" charset="-128"/>
            </a:rPr>
            <a:t>先以上あるか</a:t>
          </a:r>
        </a:p>
      </xdr:txBody>
    </xdr:sp>
    <xdr:clientData/>
  </xdr:twoCellAnchor>
  <xdr:twoCellAnchor>
    <xdr:from>
      <xdr:col>2</xdr:col>
      <xdr:colOff>0</xdr:colOff>
      <xdr:row>37</xdr:row>
      <xdr:rowOff>161913</xdr:rowOff>
    </xdr:from>
    <xdr:to>
      <xdr:col>2</xdr:col>
      <xdr:colOff>138112</xdr:colOff>
      <xdr:row>44</xdr:row>
      <xdr:rowOff>438</xdr:rowOff>
    </xdr:to>
    <xdr:sp macro="" textlink="">
      <xdr:nvSpPr>
        <xdr:cNvPr id="11" name="矢印: 下 10">
          <a:extLst>
            <a:ext uri="{FF2B5EF4-FFF2-40B4-BE49-F238E27FC236}">
              <a16:creationId xmlns:a16="http://schemas.microsoft.com/office/drawing/2014/main" id="{E64BA80F-FCD6-4136-ABEA-D2A1D530FC6A}"/>
            </a:ext>
          </a:extLst>
        </xdr:cNvPr>
        <xdr:cNvSpPr/>
      </xdr:nvSpPr>
      <xdr:spPr>
        <a:xfrm>
          <a:off x="804863" y="6115038"/>
          <a:ext cx="138112" cy="9720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209547</xdr:colOff>
      <xdr:row>40</xdr:row>
      <xdr:rowOff>47624</xdr:rowOff>
    </xdr:from>
    <xdr:to>
      <xdr:col>3</xdr:col>
      <xdr:colOff>476285</xdr:colOff>
      <xdr:row>41</xdr:row>
      <xdr:rowOff>137699</xdr:rowOff>
    </xdr:to>
    <xdr:sp macro="" textlink="">
      <xdr:nvSpPr>
        <xdr:cNvPr id="12" name="正方形/長方形 11">
          <a:extLst>
            <a:ext uri="{FF2B5EF4-FFF2-40B4-BE49-F238E27FC236}">
              <a16:creationId xmlns:a16="http://schemas.microsoft.com/office/drawing/2014/main" id="{884B85B3-8397-4539-80E0-496F9A628504}"/>
            </a:ext>
          </a:extLst>
        </xdr:cNvPr>
        <xdr:cNvSpPr/>
      </xdr:nvSpPr>
      <xdr:spPr bwMode="auto">
        <a:xfrm>
          <a:off x="1014410" y="6486524"/>
          <a:ext cx="1224000" cy="252000"/>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en-US" altLang="ja-JP" sz="1200">
              <a:solidFill>
                <a:schemeClr val="bg1"/>
              </a:solidFill>
              <a:latin typeface="ＭＳ ゴシック" panose="020B0609070205080204" pitchFamily="49" charset="-128"/>
              <a:ea typeface="ＭＳ ゴシック" panose="020B0609070205080204" pitchFamily="49" charset="-128"/>
            </a:rPr>
            <a:t>20</a:t>
          </a:r>
          <a:r>
            <a:rPr kumimoji="1" lang="ja-JP" altLang="en-US" sz="1200">
              <a:solidFill>
                <a:schemeClr val="bg1"/>
              </a:solidFill>
              <a:latin typeface="ＭＳ ゴシック" panose="020B0609070205080204" pitchFamily="49" charset="-128"/>
              <a:ea typeface="ＭＳ ゴシック" panose="020B0609070205080204" pitchFamily="49" charset="-128"/>
            </a:rPr>
            <a:t>先以上あり</a:t>
          </a:r>
        </a:p>
      </xdr:txBody>
    </xdr:sp>
    <xdr:clientData/>
  </xdr:twoCellAnchor>
  <xdr:twoCellAnchor>
    <xdr:from>
      <xdr:col>4</xdr:col>
      <xdr:colOff>376237</xdr:colOff>
      <xdr:row>38</xdr:row>
      <xdr:rowOff>0</xdr:rowOff>
    </xdr:from>
    <xdr:to>
      <xdr:col>4</xdr:col>
      <xdr:colOff>514349</xdr:colOff>
      <xdr:row>39</xdr:row>
      <xdr:rowOff>76200</xdr:rowOff>
    </xdr:to>
    <xdr:sp macro="" textlink="">
      <xdr:nvSpPr>
        <xdr:cNvPr id="13" name="矢印: 下 12">
          <a:extLst>
            <a:ext uri="{FF2B5EF4-FFF2-40B4-BE49-F238E27FC236}">
              <a16:creationId xmlns:a16="http://schemas.microsoft.com/office/drawing/2014/main" id="{962331F5-3C1D-443C-BE89-5136DD8CC0B9}"/>
            </a:ext>
          </a:extLst>
        </xdr:cNvPr>
        <xdr:cNvSpPr/>
      </xdr:nvSpPr>
      <xdr:spPr>
        <a:xfrm>
          <a:off x="3095625" y="6115050"/>
          <a:ext cx="138112"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628649</xdr:colOff>
      <xdr:row>38</xdr:row>
      <xdr:rowOff>0</xdr:rowOff>
    </xdr:from>
    <xdr:to>
      <xdr:col>6</xdr:col>
      <xdr:colOff>209587</xdr:colOff>
      <xdr:row>39</xdr:row>
      <xdr:rowOff>90075</xdr:rowOff>
    </xdr:to>
    <xdr:sp macro="" textlink="">
      <xdr:nvSpPr>
        <xdr:cNvPr id="14" name="正方形/長方形 13">
          <a:extLst>
            <a:ext uri="{FF2B5EF4-FFF2-40B4-BE49-F238E27FC236}">
              <a16:creationId xmlns:a16="http://schemas.microsoft.com/office/drawing/2014/main" id="{9AF5000E-3E25-4344-AF2A-7D1D663FA728}"/>
            </a:ext>
          </a:extLst>
        </xdr:cNvPr>
        <xdr:cNvSpPr/>
      </xdr:nvSpPr>
      <xdr:spPr bwMode="auto">
        <a:xfrm>
          <a:off x="3348037" y="6115050"/>
          <a:ext cx="1224000" cy="252000"/>
        </a:xfrm>
        <a:prstGeom prst="rect">
          <a:avLst/>
        </a:prstGeom>
        <a:solidFill>
          <a:schemeClr val="accent5">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en-US" altLang="ja-JP" sz="1200">
              <a:solidFill>
                <a:schemeClr val="bg1"/>
              </a:solidFill>
              <a:latin typeface="ＭＳ ゴシック" panose="020B0609070205080204" pitchFamily="49" charset="-128"/>
              <a:ea typeface="ＭＳ ゴシック" panose="020B0609070205080204" pitchFamily="49" charset="-128"/>
            </a:rPr>
            <a:t>20</a:t>
          </a:r>
          <a:r>
            <a:rPr kumimoji="1" lang="ja-JP" altLang="en-US" sz="1200">
              <a:solidFill>
                <a:schemeClr val="bg1"/>
              </a:solidFill>
              <a:latin typeface="ＭＳ ゴシック" panose="020B0609070205080204" pitchFamily="49" charset="-128"/>
              <a:ea typeface="ＭＳ ゴシック" panose="020B0609070205080204" pitchFamily="49" charset="-128"/>
            </a:rPr>
            <a:t>先未満</a:t>
          </a:r>
        </a:p>
      </xdr:txBody>
    </xdr:sp>
    <xdr:clientData/>
  </xdr:twoCellAnchor>
  <xdr:twoCellAnchor>
    <xdr:from>
      <xdr:col>4</xdr:col>
      <xdr:colOff>157161</xdr:colOff>
      <xdr:row>40</xdr:row>
      <xdr:rowOff>9524</xdr:rowOff>
    </xdr:from>
    <xdr:to>
      <xdr:col>8</xdr:col>
      <xdr:colOff>404812</xdr:colOff>
      <xdr:row>43</xdr:row>
      <xdr:rowOff>27749</xdr:rowOff>
    </xdr:to>
    <xdr:sp macro="" textlink="">
      <xdr:nvSpPr>
        <xdr:cNvPr id="15" name="四角形: 角を丸くする 14">
          <a:extLst>
            <a:ext uri="{FF2B5EF4-FFF2-40B4-BE49-F238E27FC236}">
              <a16:creationId xmlns:a16="http://schemas.microsoft.com/office/drawing/2014/main" id="{14264724-DFD1-443D-A378-41F8044808DA}"/>
            </a:ext>
          </a:extLst>
        </xdr:cNvPr>
        <xdr:cNvSpPr/>
      </xdr:nvSpPr>
      <xdr:spPr>
        <a:xfrm>
          <a:off x="2876549" y="6448424"/>
          <a:ext cx="3262313" cy="504000"/>
        </a:xfrm>
        <a:prstGeom prst="roundRect">
          <a:avLst>
            <a:gd name="adj" fmla="val 5239"/>
          </a:avLst>
        </a:prstGeom>
        <a:solidFill>
          <a:schemeClr val="accent1">
            <a:lumMod val="75000"/>
          </a:schemeClr>
        </a:solidFill>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latin typeface="ＭＳ ゴシック" panose="020B0609070205080204" pitchFamily="49" charset="-128"/>
              <a:ea typeface="ＭＳ ゴシック" panose="020B0609070205080204" pitchFamily="49" charset="-128"/>
            </a:rPr>
            <a:t>貸付残高上位</a:t>
          </a:r>
          <a:r>
            <a:rPr kumimoji="1" lang="en-US" altLang="ja-JP" sz="1100">
              <a:solidFill>
                <a:schemeClr val="bg1"/>
              </a:solidFill>
              <a:latin typeface="ＭＳ ゴシック" panose="020B0609070205080204" pitchFamily="49" charset="-128"/>
              <a:ea typeface="ＭＳ ゴシック" panose="020B0609070205080204" pitchFamily="49" charset="-128"/>
            </a:rPr>
            <a:t>20</a:t>
          </a:r>
          <a:r>
            <a:rPr kumimoji="1" lang="ja-JP" altLang="en-US" sz="1100">
              <a:solidFill>
                <a:schemeClr val="bg1"/>
              </a:solidFill>
              <a:latin typeface="ＭＳ ゴシック" panose="020B0609070205080204" pitchFamily="49" charset="-128"/>
              <a:ea typeface="ＭＳ ゴシック" panose="020B0609070205080204" pitchFamily="49" charset="-128"/>
            </a:rPr>
            <a:t>先</a:t>
          </a:r>
          <a:r>
            <a:rPr kumimoji="1" lang="ja-JP" altLang="en-US" sz="1100">
              <a:solidFill>
                <a:schemeClr val="bg1"/>
              </a:solidFill>
              <a:latin typeface="ＭＳ 明朝" panose="02020609040205080304" pitchFamily="17" charset="-128"/>
              <a:ea typeface="ＭＳ 明朝" panose="02020609040205080304" pitchFamily="17" charset="-128"/>
            </a:rPr>
            <a:t>まで（自己資金額を超えない貸付先を含む）を記載した</a:t>
          </a:r>
          <a:r>
            <a:rPr kumimoji="1" lang="ja-JP" altLang="en-US" sz="1100">
              <a:solidFill>
                <a:schemeClr val="bg1"/>
              </a:solidFill>
              <a:latin typeface="ＭＳ ゴシック" panose="020B0609070205080204" pitchFamily="49" charset="-128"/>
              <a:ea typeface="ＭＳ ゴシック" panose="020B0609070205080204" pitchFamily="49" charset="-128"/>
            </a:rPr>
            <a:t>貸付先リストを提出</a:t>
          </a:r>
        </a:p>
      </xdr:txBody>
    </xdr:sp>
    <xdr:clientData/>
  </xdr:twoCellAnchor>
  <xdr:twoCellAnchor>
    <xdr:from>
      <xdr:col>2</xdr:col>
      <xdr:colOff>0</xdr:colOff>
      <xdr:row>44</xdr:row>
      <xdr:rowOff>114295</xdr:rowOff>
    </xdr:from>
    <xdr:to>
      <xdr:col>5</xdr:col>
      <xdr:colOff>390526</xdr:colOff>
      <xdr:row>47</xdr:row>
      <xdr:rowOff>132520</xdr:rowOff>
    </xdr:to>
    <xdr:sp macro="" textlink="">
      <xdr:nvSpPr>
        <xdr:cNvPr id="16" name="四角形: 角を丸くする 15">
          <a:extLst>
            <a:ext uri="{FF2B5EF4-FFF2-40B4-BE49-F238E27FC236}">
              <a16:creationId xmlns:a16="http://schemas.microsoft.com/office/drawing/2014/main" id="{C5C5248D-C38D-44A7-BE3C-618710255611}"/>
            </a:ext>
          </a:extLst>
        </xdr:cNvPr>
        <xdr:cNvSpPr/>
      </xdr:nvSpPr>
      <xdr:spPr>
        <a:xfrm>
          <a:off x="804863" y="7200895"/>
          <a:ext cx="3262313" cy="504000"/>
        </a:xfrm>
        <a:prstGeom prst="roundRect">
          <a:avLst>
            <a:gd name="adj" fmla="val 5239"/>
          </a:avLst>
        </a:prstGeom>
        <a:solidFill>
          <a:schemeClr val="accent2">
            <a:lumMod val="7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latin typeface="ＭＳ 明朝" panose="02020609040205080304" pitchFamily="17" charset="-128"/>
              <a:ea typeface="ＭＳ 明朝" panose="02020609040205080304" pitchFamily="17" charset="-128"/>
            </a:rPr>
            <a:t>貸付残高が自己資金額を超えた</a:t>
          </a:r>
          <a:r>
            <a:rPr kumimoji="1" lang="ja-JP" altLang="en-US" sz="1100" b="0">
              <a:solidFill>
                <a:schemeClr val="bg1"/>
              </a:solidFill>
              <a:latin typeface="ＭＳ ゴシック" panose="020B0609070205080204" pitchFamily="49" charset="-128"/>
              <a:ea typeface="ＭＳ ゴシック" panose="020B0609070205080204" pitchFamily="49" charset="-128"/>
            </a:rPr>
            <a:t>全ての貸付先</a:t>
          </a:r>
          <a:r>
            <a:rPr kumimoji="1" lang="ja-JP" altLang="en-US" sz="1100">
              <a:solidFill>
                <a:schemeClr val="bg1"/>
              </a:solidFill>
              <a:latin typeface="ＭＳ 明朝" panose="02020609040205080304" pitchFamily="17" charset="-128"/>
              <a:ea typeface="ＭＳ 明朝" panose="02020609040205080304" pitchFamily="17" charset="-128"/>
            </a:rPr>
            <a:t>を記載した</a:t>
          </a:r>
          <a:r>
            <a:rPr kumimoji="1" lang="ja-JP" altLang="en-US" sz="1100">
              <a:solidFill>
                <a:schemeClr val="bg1"/>
              </a:solidFill>
              <a:latin typeface="ＭＳ ゴシック" panose="020B0609070205080204" pitchFamily="49" charset="-128"/>
              <a:ea typeface="ＭＳ ゴシック" panose="020B0609070205080204" pitchFamily="49" charset="-128"/>
            </a:rPr>
            <a:t>貸付先リストを提出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30</xdr:row>
      <xdr:rowOff>238125</xdr:rowOff>
    </xdr:from>
    <xdr:to>
      <xdr:col>3</xdr:col>
      <xdr:colOff>4953001</xdr:colOff>
      <xdr:row>30</xdr:row>
      <xdr:rowOff>514350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14375" y="8715375"/>
          <a:ext cx="4943476"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9525" y="323850"/>
          <a:ext cx="163830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40812</xdr:colOff>
      <xdr:row>4</xdr:row>
      <xdr:rowOff>431336</xdr:rowOff>
    </xdr:from>
    <xdr:to>
      <xdr:col>51</xdr:col>
      <xdr:colOff>135955</xdr:colOff>
      <xdr:row>6</xdr:row>
      <xdr:rowOff>342836</xdr:rowOff>
    </xdr:to>
    <xdr:sp macro="" textlink="">
      <xdr:nvSpPr>
        <xdr:cNvPr id="5" name="四角形: 角を丸くする 4">
          <a:extLst>
            <a:ext uri="{FF2B5EF4-FFF2-40B4-BE49-F238E27FC236}">
              <a16:creationId xmlns:a16="http://schemas.microsoft.com/office/drawing/2014/main" id="{BFA7E6F7-8BD8-4AFA-BE16-1ECF17326363}"/>
            </a:ext>
          </a:extLst>
        </xdr:cNvPr>
        <xdr:cNvSpPr/>
      </xdr:nvSpPr>
      <xdr:spPr>
        <a:xfrm>
          <a:off x="6470188" y="1519907"/>
          <a:ext cx="6300000" cy="864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貸付件数</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・基準日（</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月末日）時点の契約件数</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・手形割引は、保有件数</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・極度方式貸付は、極度方式基本契約の件数</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13</xdr:col>
      <xdr:colOff>40812</xdr:colOff>
      <xdr:row>6</xdr:row>
      <xdr:rowOff>420653</xdr:rowOff>
    </xdr:from>
    <xdr:to>
      <xdr:col>51</xdr:col>
      <xdr:colOff>135955</xdr:colOff>
      <xdr:row>8</xdr:row>
      <xdr:rowOff>152153</xdr:rowOff>
    </xdr:to>
    <xdr:sp macro="" textlink="">
      <xdr:nvSpPr>
        <xdr:cNvPr id="9" name="四角形: 角を丸くする 8">
          <a:extLst>
            <a:ext uri="{FF2B5EF4-FFF2-40B4-BE49-F238E27FC236}">
              <a16:creationId xmlns:a16="http://schemas.microsoft.com/office/drawing/2014/main" id="{3DC7F52A-851E-4939-A71E-63E0FC2FD423}"/>
            </a:ext>
          </a:extLst>
        </xdr:cNvPr>
        <xdr:cNvSpPr/>
      </xdr:nvSpPr>
      <xdr:spPr>
        <a:xfrm>
          <a:off x="6470188" y="2461724"/>
          <a:ext cx="6300000" cy="684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貸付残高</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・基準日</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月末日）</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時点の償却前の貸付残高（貸付当初の残高ではない）</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・極度方式貸付は、極度額ではないので注意</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75009</xdr:colOff>
      <xdr:row>11</xdr:row>
      <xdr:rowOff>86917</xdr:rowOff>
    </xdr:from>
    <xdr:to>
      <xdr:col>3</xdr:col>
      <xdr:colOff>1137046</xdr:colOff>
      <xdr:row>11</xdr:row>
      <xdr:rowOff>398858</xdr:rowOff>
    </xdr:to>
    <xdr:sp macro="" textlink="">
      <xdr:nvSpPr>
        <xdr:cNvPr id="10" name="四角形: 角を丸くする 9">
          <a:extLst>
            <a:ext uri="{FF2B5EF4-FFF2-40B4-BE49-F238E27FC236}">
              <a16:creationId xmlns:a16="http://schemas.microsoft.com/office/drawing/2014/main" id="{9AB2C15A-8E30-474D-BCD9-1E99F71A780F}"/>
            </a:ext>
          </a:extLst>
        </xdr:cNvPr>
        <xdr:cNvSpPr/>
      </xdr:nvSpPr>
      <xdr:spPr>
        <a:xfrm>
          <a:off x="396478" y="4504136"/>
          <a:ext cx="1139428" cy="311941"/>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1137046</xdr:colOff>
      <xdr:row>10</xdr:row>
      <xdr:rowOff>165287</xdr:rowOff>
    </xdr:from>
    <xdr:to>
      <xdr:col>13</xdr:col>
      <xdr:colOff>40812</xdr:colOff>
      <xdr:row>11</xdr:row>
      <xdr:rowOff>242888</xdr:rowOff>
    </xdr:to>
    <xdr:cxnSp macro="">
      <xdr:nvCxnSpPr>
        <xdr:cNvPr id="11" name="直線矢印コネクタ 10">
          <a:extLst>
            <a:ext uri="{FF2B5EF4-FFF2-40B4-BE49-F238E27FC236}">
              <a16:creationId xmlns:a16="http://schemas.microsoft.com/office/drawing/2014/main" id="{A614B73C-F3FC-4501-9781-50CF64B4D6C8}"/>
            </a:ext>
          </a:extLst>
        </xdr:cNvPr>
        <xdr:cNvCxnSpPr>
          <a:stCxn id="13" idx="1"/>
          <a:endCxn id="10" idx="3"/>
        </xdr:cNvCxnSpPr>
      </xdr:nvCxnSpPr>
      <xdr:spPr>
        <a:xfrm flipH="1">
          <a:off x="1538457" y="4111358"/>
          <a:ext cx="4931731" cy="553851"/>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40812</xdr:colOff>
      <xdr:row>9</xdr:row>
      <xdr:rowOff>299537</xdr:rowOff>
    </xdr:from>
    <xdr:to>
      <xdr:col>51</xdr:col>
      <xdr:colOff>135955</xdr:colOff>
      <xdr:row>11</xdr:row>
      <xdr:rowOff>31037</xdr:rowOff>
    </xdr:to>
    <xdr:sp macro="" textlink="">
      <xdr:nvSpPr>
        <xdr:cNvPr id="13" name="四角形: 角を丸くする 12">
          <a:extLst>
            <a:ext uri="{FF2B5EF4-FFF2-40B4-BE49-F238E27FC236}">
              <a16:creationId xmlns:a16="http://schemas.microsoft.com/office/drawing/2014/main" id="{9CC5995F-7940-4E06-A8AB-4DE7A8995B61}"/>
            </a:ext>
          </a:extLst>
        </xdr:cNvPr>
        <xdr:cNvSpPr/>
      </xdr:nvSpPr>
      <xdr:spPr>
        <a:xfrm>
          <a:off x="6470188" y="3769358"/>
          <a:ext cx="6300000" cy="684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グループ会社間貸付</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貸金業法施行令第</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条の</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第</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6</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号に該当する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グループ会社間貸付</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がある場合は、除外せず「</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事業者向・関係会社向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」の欄に必ず記載</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13</xdr:col>
      <xdr:colOff>40812</xdr:colOff>
      <xdr:row>8</xdr:row>
      <xdr:rowOff>229970</xdr:rowOff>
    </xdr:from>
    <xdr:to>
      <xdr:col>51</xdr:col>
      <xdr:colOff>135955</xdr:colOff>
      <xdr:row>9</xdr:row>
      <xdr:rowOff>221720</xdr:rowOff>
    </xdr:to>
    <xdr:sp macro="" textlink="">
      <xdr:nvSpPr>
        <xdr:cNvPr id="21" name="四角形: 角を丸くする 20">
          <a:extLst>
            <a:ext uri="{FF2B5EF4-FFF2-40B4-BE49-F238E27FC236}">
              <a16:creationId xmlns:a16="http://schemas.microsoft.com/office/drawing/2014/main" id="{CBFC1016-155C-4B91-92E4-4CC354FF1F05}"/>
            </a:ext>
          </a:extLst>
        </xdr:cNvPr>
        <xdr:cNvSpPr/>
      </xdr:nvSpPr>
      <xdr:spPr>
        <a:xfrm>
          <a:off x="6470188" y="3223541"/>
          <a:ext cx="6300000" cy="468000"/>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構成割合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・合計（最下欄）に対する割合</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9524</xdr:colOff>
      <xdr:row>4</xdr:row>
      <xdr:rowOff>26972</xdr:rowOff>
    </xdr:from>
    <xdr:to>
      <xdr:col>4</xdr:col>
      <xdr:colOff>837524</xdr:colOff>
      <xdr:row>4</xdr:row>
      <xdr:rowOff>391735</xdr:rowOff>
    </xdr:to>
    <xdr:sp macro="" textlink="">
      <xdr:nvSpPr>
        <xdr:cNvPr id="24" name="四角形: 角を丸くする 23">
          <a:extLst>
            <a:ext uri="{FF2B5EF4-FFF2-40B4-BE49-F238E27FC236}">
              <a16:creationId xmlns:a16="http://schemas.microsoft.com/office/drawing/2014/main" id="{9BF83F63-CA18-4357-9604-E906C1A03275}"/>
            </a:ext>
          </a:extLst>
        </xdr:cNvPr>
        <xdr:cNvSpPr/>
      </xdr:nvSpPr>
      <xdr:spPr>
        <a:xfrm>
          <a:off x="1594757" y="1115543"/>
          <a:ext cx="828000" cy="364763"/>
        </a:xfrm>
        <a:prstGeom prst="roundRect">
          <a:avLst>
            <a:gd name="adj" fmla="val 11848"/>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30955</xdr:colOff>
      <xdr:row>4</xdr:row>
      <xdr:rowOff>35307</xdr:rowOff>
    </xdr:from>
    <xdr:to>
      <xdr:col>7</xdr:col>
      <xdr:colOff>1705</xdr:colOff>
      <xdr:row>4</xdr:row>
      <xdr:rowOff>395307</xdr:rowOff>
    </xdr:to>
    <xdr:sp macro="" textlink="">
      <xdr:nvSpPr>
        <xdr:cNvPr id="35" name="四角形: 角を丸くする 34">
          <a:extLst>
            <a:ext uri="{FF2B5EF4-FFF2-40B4-BE49-F238E27FC236}">
              <a16:creationId xmlns:a16="http://schemas.microsoft.com/office/drawing/2014/main" id="{77F958F4-B29B-AE9D-0683-43FFE71FED7A}"/>
            </a:ext>
          </a:extLst>
        </xdr:cNvPr>
        <xdr:cNvSpPr/>
      </xdr:nvSpPr>
      <xdr:spPr>
        <a:xfrm>
          <a:off x="3283062" y="1123878"/>
          <a:ext cx="828000" cy="360000"/>
        </a:xfrm>
        <a:prstGeom prst="roundRect">
          <a:avLst>
            <a:gd name="adj" fmla="val 11848"/>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15477</xdr:colOff>
      <xdr:row>8</xdr:row>
      <xdr:rowOff>87268</xdr:rowOff>
    </xdr:from>
    <xdr:to>
      <xdr:col>4</xdr:col>
      <xdr:colOff>843477</xdr:colOff>
      <xdr:row>8</xdr:row>
      <xdr:rowOff>447268</xdr:rowOff>
    </xdr:to>
    <xdr:sp macro="" textlink="">
      <xdr:nvSpPr>
        <xdr:cNvPr id="36" name="四角形: 角を丸くする 35">
          <a:extLst>
            <a:ext uri="{FF2B5EF4-FFF2-40B4-BE49-F238E27FC236}">
              <a16:creationId xmlns:a16="http://schemas.microsoft.com/office/drawing/2014/main" id="{156ECAE1-2849-E1F8-884B-8E588DE2502B}"/>
            </a:ext>
          </a:extLst>
        </xdr:cNvPr>
        <xdr:cNvSpPr/>
      </xdr:nvSpPr>
      <xdr:spPr>
        <a:xfrm>
          <a:off x="1601110" y="3084842"/>
          <a:ext cx="828000" cy="360000"/>
        </a:xfrm>
        <a:prstGeom prst="roundRect">
          <a:avLst>
            <a:gd name="adj" fmla="val 11848"/>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17858</xdr:colOff>
      <xdr:row>8</xdr:row>
      <xdr:rowOff>83694</xdr:rowOff>
    </xdr:from>
    <xdr:to>
      <xdr:col>6</xdr:col>
      <xdr:colOff>845858</xdr:colOff>
      <xdr:row>8</xdr:row>
      <xdr:rowOff>443694</xdr:rowOff>
    </xdr:to>
    <xdr:sp macro="" textlink="">
      <xdr:nvSpPr>
        <xdr:cNvPr id="37" name="四角形: 角を丸くする 36">
          <a:extLst>
            <a:ext uri="{FF2B5EF4-FFF2-40B4-BE49-F238E27FC236}">
              <a16:creationId xmlns:a16="http://schemas.microsoft.com/office/drawing/2014/main" id="{3DE715EC-6E50-0EDD-BFD7-B59D7E275BDC}"/>
            </a:ext>
          </a:extLst>
        </xdr:cNvPr>
        <xdr:cNvSpPr/>
      </xdr:nvSpPr>
      <xdr:spPr>
        <a:xfrm>
          <a:off x="3273167" y="3081268"/>
          <a:ext cx="828000" cy="360000"/>
        </a:xfrm>
        <a:prstGeom prst="roundRect">
          <a:avLst>
            <a:gd name="adj" fmla="val 11848"/>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4141</xdr:colOff>
      <xdr:row>7</xdr:row>
      <xdr:rowOff>102367</xdr:rowOff>
    </xdr:from>
    <xdr:to>
      <xdr:col>7</xdr:col>
      <xdr:colOff>19030</xdr:colOff>
      <xdr:row>7</xdr:row>
      <xdr:rowOff>368570</xdr:rowOff>
    </xdr:to>
    <xdr:sp macro="" textlink="">
      <xdr:nvSpPr>
        <xdr:cNvPr id="38" name="四角形: 角を丸くする 37">
          <a:extLst>
            <a:ext uri="{FF2B5EF4-FFF2-40B4-BE49-F238E27FC236}">
              <a16:creationId xmlns:a16="http://schemas.microsoft.com/office/drawing/2014/main" id="{4C3A6ABD-5854-4855-967F-37E51706B61D}"/>
            </a:ext>
          </a:extLst>
        </xdr:cNvPr>
        <xdr:cNvSpPr/>
      </xdr:nvSpPr>
      <xdr:spPr>
        <a:xfrm>
          <a:off x="3255065" y="2620280"/>
          <a:ext cx="872139" cy="266203"/>
        </a:xfrm>
        <a:prstGeom prst="roundRect">
          <a:avLst>
            <a:gd name="adj" fmla="val 11848"/>
          </a:avLst>
        </a:prstGeom>
        <a:noFill/>
        <a:ln w="19050">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423525</xdr:colOff>
      <xdr:row>3</xdr:row>
      <xdr:rowOff>234502</xdr:rowOff>
    </xdr:from>
    <xdr:to>
      <xdr:col>14</xdr:col>
      <xdr:colOff>105273</xdr:colOff>
      <xdr:row>4</xdr:row>
      <xdr:rowOff>391735</xdr:rowOff>
    </xdr:to>
    <xdr:cxnSp macro="">
      <xdr:nvCxnSpPr>
        <xdr:cNvPr id="45" name="コネクタ: カギ線 44">
          <a:extLst>
            <a:ext uri="{FF2B5EF4-FFF2-40B4-BE49-F238E27FC236}">
              <a16:creationId xmlns:a16="http://schemas.microsoft.com/office/drawing/2014/main" id="{A40C3752-B053-4B45-9835-9591977C3AA8}"/>
            </a:ext>
          </a:extLst>
        </xdr:cNvPr>
        <xdr:cNvCxnSpPr>
          <a:stCxn id="46" idx="1"/>
          <a:endCxn id="24" idx="2"/>
        </xdr:cNvCxnSpPr>
      </xdr:nvCxnSpPr>
      <xdr:spPr>
        <a:xfrm rot="10800000" flipV="1">
          <a:off x="2004675" y="891727"/>
          <a:ext cx="4682373" cy="585858"/>
        </a:xfrm>
        <a:prstGeom prst="bentConnector4">
          <a:avLst>
            <a:gd name="adj1" fmla="val 45579"/>
            <a:gd name="adj2" fmla="val 13902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40812</xdr:colOff>
      <xdr:row>0</xdr:row>
      <xdr:rowOff>32369</xdr:rowOff>
    </xdr:from>
    <xdr:to>
      <xdr:col>51</xdr:col>
      <xdr:colOff>135955</xdr:colOff>
      <xdr:row>4</xdr:row>
      <xdr:rowOff>314585</xdr:rowOff>
    </xdr:to>
    <xdr:grpSp>
      <xdr:nvGrpSpPr>
        <xdr:cNvPr id="79" name="グループ化 78">
          <a:extLst>
            <a:ext uri="{FF2B5EF4-FFF2-40B4-BE49-F238E27FC236}">
              <a16:creationId xmlns:a16="http://schemas.microsoft.com/office/drawing/2014/main" id="{91CFCF99-8BDA-7382-235A-0220A4254FCA}"/>
            </a:ext>
          </a:extLst>
        </xdr:cNvPr>
        <xdr:cNvGrpSpPr/>
      </xdr:nvGrpSpPr>
      <xdr:grpSpPr>
        <a:xfrm>
          <a:off x="6466219" y="32369"/>
          <a:ext cx="6278455" cy="1369654"/>
          <a:chOff x="6463975" y="118434"/>
          <a:chExt cx="6232557" cy="1296000"/>
        </a:xfrm>
      </xdr:grpSpPr>
      <xdr:sp macro="" textlink="">
        <xdr:nvSpPr>
          <xdr:cNvPr id="4" name="四角形: 角を丸くする 3">
            <a:extLst>
              <a:ext uri="{FF2B5EF4-FFF2-40B4-BE49-F238E27FC236}">
                <a16:creationId xmlns:a16="http://schemas.microsoft.com/office/drawing/2014/main" id="{856E0231-8B80-4CC9-B0D1-848F5C5DA443}"/>
              </a:ext>
            </a:extLst>
          </xdr:cNvPr>
          <xdr:cNvSpPr/>
        </xdr:nvSpPr>
        <xdr:spPr>
          <a:xfrm>
            <a:off x="6463975" y="118434"/>
            <a:ext cx="6232557" cy="1296000"/>
          </a:xfrm>
          <a:prstGeom prst="roundRect">
            <a:avLst>
              <a:gd name="adj" fmla="val 5284"/>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表１「貸付金の種別残高」</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月末日）時点の貸付状況を消費者・事業者に分け、種別ごとに記載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以降の表と一致しなければならない項目に注意</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消費者向の残高計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表２</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個人</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」欄と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消費者向無担保</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の件数・残高は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表８、表９</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「消費者向無担保貸付金」と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事業者向無担保</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の件数・残高は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「事業者向無担保貸付金」と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p>
        </xdr:txBody>
      </xdr:sp>
      <xdr:sp macro="" textlink="">
        <xdr:nvSpPr>
          <xdr:cNvPr id="40" name="正方形/長方形 39">
            <a:extLst>
              <a:ext uri="{FF2B5EF4-FFF2-40B4-BE49-F238E27FC236}">
                <a16:creationId xmlns:a16="http://schemas.microsoft.com/office/drawing/2014/main" id="{D825B9C5-E11D-9AA8-6F84-F7DEE4548363}"/>
              </a:ext>
            </a:extLst>
          </xdr:cNvPr>
          <xdr:cNvSpPr/>
        </xdr:nvSpPr>
        <xdr:spPr>
          <a:xfrm>
            <a:off x="6699248" y="691589"/>
            <a:ext cx="574935" cy="144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a:extLst>
              <a:ext uri="{FF2B5EF4-FFF2-40B4-BE49-F238E27FC236}">
                <a16:creationId xmlns:a16="http://schemas.microsoft.com/office/drawing/2014/main" id="{4CE180DB-7C37-40FB-82C5-C2D92268B8C4}"/>
              </a:ext>
            </a:extLst>
          </xdr:cNvPr>
          <xdr:cNvSpPr/>
        </xdr:nvSpPr>
        <xdr:spPr>
          <a:xfrm>
            <a:off x="6689790" y="860523"/>
            <a:ext cx="1005361" cy="144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正方形/長方形 48">
            <a:extLst>
              <a:ext uri="{FF2B5EF4-FFF2-40B4-BE49-F238E27FC236}">
                <a16:creationId xmlns:a16="http://schemas.microsoft.com/office/drawing/2014/main" id="{F42B6A0D-8FD8-4863-8BC8-65AFB3C0EBE1}"/>
              </a:ext>
            </a:extLst>
          </xdr:cNvPr>
          <xdr:cNvSpPr/>
        </xdr:nvSpPr>
        <xdr:spPr>
          <a:xfrm>
            <a:off x="6689790" y="1029093"/>
            <a:ext cx="1005361" cy="14323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431858</xdr:colOff>
      <xdr:row>3</xdr:row>
      <xdr:rowOff>412041</xdr:rowOff>
    </xdr:from>
    <xdr:to>
      <xdr:col>14</xdr:col>
      <xdr:colOff>105272</xdr:colOff>
      <xdr:row>8</xdr:row>
      <xdr:rowOff>443693</xdr:rowOff>
    </xdr:to>
    <xdr:cxnSp macro="">
      <xdr:nvCxnSpPr>
        <xdr:cNvPr id="52" name="コネクタ: カギ線 51">
          <a:extLst>
            <a:ext uri="{FF2B5EF4-FFF2-40B4-BE49-F238E27FC236}">
              <a16:creationId xmlns:a16="http://schemas.microsoft.com/office/drawing/2014/main" id="{FA68181A-070B-40AE-B3BA-79541AF81911}"/>
            </a:ext>
          </a:extLst>
        </xdr:cNvPr>
        <xdr:cNvCxnSpPr>
          <a:stCxn id="49" idx="1"/>
          <a:endCxn id="37" idx="2"/>
        </xdr:cNvCxnSpPr>
      </xdr:nvCxnSpPr>
      <xdr:spPr>
        <a:xfrm rot="10800000" flipV="1">
          <a:off x="3679883" y="1069266"/>
          <a:ext cx="3007164" cy="2365277"/>
        </a:xfrm>
        <a:prstGeom prst="bentConnector4">
          <a:avLst>
            <a:gd name="adj1" fmla="val 16985"/>
            <a:gd name="adj2" fmla="val 109665"/>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1706</xdr:colOff>
      <xdr:row>3</xdr:row>
      <xdr:rowOff>234502</xdr:rowOff>
    </xdr:from>
    <xdr:to>
      <xdr:col>14</xdr:col>
      <xdr:colOff>105273</xdr:colOff>
      <xdr:row>4</xdr:row>
      <xdr:rowOff>215307</xdr:rowOff>
    </xdr:to>
    <xdr:cxnSp macro="">
      <xdr:nvCxnSpPr>
        <xdr:cNvPr id="55" name="コネクタ: カギ線 54">
          <a:extLst>
            <a:ext uri="{FF2B5EF4-FFF2-40B4-BE49-F238E27FC236}">
              <a16:creationId xmlns:a16="http://schemas.microsoft.com/office/drawing/2014/main" id="{6365C167-66ED-4570-92C0-66B9539828AB}"/>
            </a:ext>
          </a:extLst>
        </xdr:cNvPr>
        <xdr:cNvCxnSpPr>
          <a:stCxn id="46" idx="1"/>
          <a:endCxn id="35" idx="3"/>
        </xdr:cNvCxnSpPr>
      </xdr:nvCxnSpPr>
      <xdr:spPr>
        <a:xfrm rot="10800000" flipV="1">
          <a:off x="4106981" y="891727"/>
          <a:ext cx="2580067" cy="409430"/>
        </a:xfrm>
        <a:prstGeom prst="bentConnector3">
          <a:avLst>
            <a:gd name="adj1" fmla="val 8267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65314</xdr:colOff>
      <xdr:row>3</xdr:row>
      <xdr:rowOff>56166</xdr:rowOff>
    </xdr:from>
    <xdr:to>
      <xdr:col>14</xdr:col>
      <xdr:colOff>115345</xdr:colOff>
      <xdr:row>7</xdr:row>
      <xdr:rowOff>122463</xdr:rowOff>
    </xdr:to>
    <xdr:cxnSp macro="">
      <xdr:nvCxnSpPr>
        <xdr:cNvPr id="32" name="コネクタ: カギ線 31">
          <a:extLst>
            <a:ext uri="{FF2B5EF4-FFF2-40B4-BE49-F238E27FC236}">
              <a16:creationId xmlns:a16="http://schemas.microsoft.com/office/drawing/2014/main" id="{AB0BA606-879A-DA88-0BC4-7E83C50B9110}"/>
            </a:ext>
          </a:extLst>
        </xdr:cNvPr>
        <xdr:cNvCxnSpPr>
          <a:stCxn id="40" idx="1"/>
        </xdr:cNvCxnSpPr>
      </xdr:nvCxnSpPr>
      <xdr:spPr>
        <a:xfrm rot="10800000" flipV="1">
          <a:off x="4174671" y="714752"/>
          <a:ext cx="2534696" cy="1925033"/>
        </a:xfrm>
        <a:prstGeom prst="bentConnector3">
          <a:avLst>
            <a:gd name="adj1" fmla="val 31748"/>
          </a:avLst>
        </a:prstGeom>
        <a:ln w="28575">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13608</xdr:colOff>
      <xdr:row>5</xdr:row>
      <xdr:rowOff>61236</xdr:rowOff>
    </xdr:from>
    <xdr:to>
      <xdr:col>8</xdr:col>
      <xdr:colOff>843643</xdr:colOff>
      <xdr:row>5</xdr:row>
      <xdr:rowOff>428629</xdr:rowOff>
    </xdr:to>
    <xdr:sp macro="" textlink="">
      <xdr:nvSpPr>
        <xdr:cNvPr id="62" name="四角形: 角を丸くする 61">
          <a:extLst>
            <a:ext uri="{FF2B5EF4-FFF2-40B4-BE49-F238E27FC236}">
              <a16:creationId xmlns:a16="http://schemas.microsoft.com/office/drawing/2014/main" id="{2885E792-52F6-40EA-99F7-3807A0DDAD69}"/>
            </a:ext>
          </a:extLst>
        </xdr:cNvPr>
        <xdr:cNvSpPr/>
      </xdr:nvSpPr>
      <xdr:spPr>
        <a:xfrm>
          <a:off x="4932591" y="1626057"/>
          <a:ext cx="830035" cy="367393"/>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latin typeface="ＭＳ ゴシック" panose="020B0609070205080204" pitchFamily="49" charset="-128"/>
              <a:ea typeface="ＭＳ ゴシック" panose="020B0609070205080204" pitchFamily="49" charset="-128"/>
            </a:rPr>
            <a:t>①</a:t>
          </a:r>
        </a:p>
      </xdr:txBody>
    </xdr:sp>
    <xdr:clientData/>
  </xdr:twoCellAnchor>
  <xdr:twoCellAnchor>
    <xdr:from>
      <xdr:col>8</xdr:col>
      <xdr:colOff>13608</xdr:colOff>
      <xdr:row>7</xdr:row>
      <xdr:rowOff>54432</xdr:rowOff>
    </xdr:from>
    <xdr:to>
      <xdr:col>8</xdr:col>
      <xdr:colOff>843643</xdr:colOff>
      <xdr:row>7</xdr:row>
      <xdr:rowOff>421825</xdr:rowOff>
    </xdr:to>
    <xdr:sp macro="" textlink="">
      <xdr:nvSpPr>
        <xdr:cNvPr id="63" name="四角形: 角を丸くする 62">
          <a:extLst>
            <a:ext uri="{FF2B5EF4-FFF2-40B4-BE49-F238E27FC236}">
              <a16:creationId xmlns:a16="http://schemas.microsoft.com/office/drawing/2014/main" id="{2FFAC873-8AB3-4609-98AF-6327C81F6327}"/>
            </a:ext>
          </a:extLst>
        </xdr:cNvPr>
        <xdr:cNvSpPr/>
      </xdr:nvSpPr>
      <xdr:spPr>
        <a:xfrm>
          <a:off x="4932591" y="2571753"/>
          <a:ext cx="830035" cy="367393"/>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latin typeface="ＭＳ ゴシック" panose="020B0609070205080204" pitchFamily="49" charset="-128"/>
              <a:ea typeface="ＭＳ ゴシック" panose="020B0609070205080204" pitchFamily="49" charset="-128"/>
            </a:rPr>
            <a:t>②</a:t>
          </a:r>
        </a:p>
      </xdr:txBody>
    </xdr:sp>
    <xdr:clientData/>
  </xdr:twoCellAnchor>
  <xdr:twoCellAnchor>
    <xdr:from>
      <xdr:col>8</xdr:col>
      <xdr:colOff>13608</xdr:colOff>
      <xdr:row>13</xdr:row>
      <xdr:rowOff>61236</xdr:rowOff>
    </xdr:from>
    <xdr:to>
      <xdr:col>8</xdr:col>
      <xdr:colOff>843643</xdr:colOff>
      <xdr:row>13</xdr:row>
      <xdr:rowOff>428629</xdr:rowOff>
    </xdr:to>
    <xdr:sp macro="" textlink="">
      <xdr:nvSpPr>
        <xdr:cNvPr id="64" name="四角形: 角を丸くする 63">
          <a:extLst>
            <a:ext uri="{FF2B5EF4-FFF2-40B4-BE49-F238E27FC236}">
              <a16:creationId xmlns:a16="http://schemas.microsoft.com/office/drawing/2014/main" id="{92F1EDDD-14CC-4F99-B6EF-91CF4356A698}"/>
            </a:ext>
          </a:extLst>
        </xdr:cNvPr>
        <xdr:cNvSpPr/>
      </xdr:nvSpPr>
      <xdr:spPr>
        <a:xfrm>
          <a:off x="4932591" y="5436057"/>
          <a:ext cx="830035" cy="367393"/>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latin typeface="ＭＳ ゴシック" panose="020B0609070205080204" pitchFamily="49" charset="-128"/>
              <a:ea typeface="ＭＳ ゴシック" panose="020B0609070205080204" pitchFamily="49" charset="-128"/>
            </a:rPr>
            <a:t>③</a:t>
          </a:r>
        </a:p>
      </xdr:txBody>
    </xdr:sp>
    <xdr:clientData/>
  </xdr:twoCellAnchor>
  <xdr:twoCellAnchor>
    <xdr:from>
      <xdr:col>13</xdr:col>
      <xdr:colOff>31941</xdr:colOff>
      <xdr:row>11</xdr:row>
      <xdr:rowOff>122394</xdr:rowOff>
    </xdr:from>
    <xdr:to>
      <xdr:col>51</xdr:col>
      <xdr:colOff>127084</xdr:colOff>
      <xdr:row>26</xdr:row>
      <xdr:rowOff>95182</xdr:rowOff>
    </xdr:to>
    <xdr:grpSp>
      <xdr:nvGrpSpPr>
        <xdr:cNvPr id="76" name="グループ化 75">
          <a:extLst>
            <a:ext uri="{FF2B5EF4-FFF2-40B4-BE49-F238E27FC236}">
              <a16:creationId xmlns:a16="http://schemas.microsoft.com/office/drawing/2014/main" id="{7550D866-FD89-FA5C-FAD4-9A3425DFE771}"/>
            </a:ext>
          </a:extLst>
        </xdr:cNvPr>
        <xdr:cNvGrpSpPr/>
      </xdr:nvGrpSpPr>
      <xdr:grpSpPr>
        <a:xfrm>
          <a:off x="6457348" y="4543582"/>
          <a:ext cx="6278455" cy="4159819"/>
          <a:chOff x="6435519" y="4531675"/>
          <a:chExt cx="6203050" cy="4122117"/>
        </a:xfrm>
      </xdr:grpSpPr>
      <xdr:sp macro="" textlink="">
        <xdr:nvSpPr>
          <xdr:cNvPr id="27" name="四角形: 角を丸くする 26">
            <a:extLst>
              <a:ext uri="{FF2B5EF4-FFF2-40B4-BE49-F238E27FC236}">
                <a16:creationId xmlns:a16="http://schemas.microsoft.com/office/drawing/2014/main" id="{9FBD48E5-2D92-431E-AC78-CF0942E24157}"/>
              </a:ext>
            </a:extLst>
          </xdr:cNvPr>
          <xdr:cNvSpPr/>
        </xdr:nvSpPr>
        <xdr:spPr>
          <a:xfrm>
            <a:off x="6435519" y="4531675"/>
            <a:ext cx="6203050" cy="4122117"/>
          </a:xfrm>
          <a:prstGeom prst="roundRect">
            <a:avLst>
              <a:gd name="adj" fmla="val 68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平均約定金利</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平均約定金利は加重平均により小数点第</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位まで記載（第</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位以下切り捨て）</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平均約定金利の算出が不可能な場合は、推定値を記載</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算出方法</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計算式：（金利</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残高の構成割合＋・・・＋金利</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残高の構成割合）</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構成割合</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① 貸付種別ごとの金利計算（例：消費者向有担保貸付）</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消費者向有担保貸付の構成が残高</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10,000</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千円が金利</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％、残高</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1,000</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千円が金利</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貸付種別ごとの構成は表で記載する場所はありません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② 小計の金利計算（例：消費者向貸付の小計）</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③合計の金利計算</a:t>
            </a: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mc:AlternateContent xmlns:mc="http://schemas.openxmlformats.org/markup-compatibility/2006" xmlns:a14="http://schemas.microsoft.com/office/drawing/2010/main">
        <mc:Choice Requires="a14">
          <xdr:pic>
            <xdr:nvPicPr>
              <xdr:cNvPr id="66" name="図 65">
                <a:extLst>
                  <a:ext uri="{FF2B5EF4-FFF2-40B4-BE49-F238E27FC236}">
                    <a16:creationId xmlns:a16="http://schemas.microsoft.com/office/drawing/2014/main" id="{54986CF0-9B25-82B9-D232-E48B6B92E1B9}"/>
                  </a:ext>
                </a:extLst>
              </xdr:cNvPr>
              <xdr:cNvPicPr>
                <a:picLocks noChangeAspect="1" noChangeArrowheads="1"/>
                <a:extLst>
                  <a:ext uri="{84589F7E-364E-4C9E-8A38-B11213B215E9}">
                    <a14:cameraTool cellRange="添付素材!$B$2:$E$5" spid="_x0000_s3298"/>
                  </a:ext>
                </a:extLst>
              </xdr:cNvPicPr>
            </xdr:nvPicPr>
            <xdr:blipFill>
              <a:blip xmlns:r="http://schemas.openxmlformats.org/officeDocument/2006/relationships" r:embed="rId1"/>
              <a:srcRect/>
              <a:stretch>
                <a:fillRect/>
              </a:stretch>
            </xdr:blipFill>
            <xdr:spPr bwMode="auto">
              <a:xfrm>
                <a:off x="6654726" y="6281980"/>
                <a:ext cx="2656153" cy="496775"/>
              </a:xfrm>
              <a:prstGeom prst="rect">
                <a:avLst/>
              </a:prstGeom>
              <a:solidFill>
                <a:srgbClr val="FFFFFF" mc:Ignorable="a14" a14:legacySpreadsheetColorIndex="9"/>
              </a:solidFill>
              <a:ln w="9525">
                <a:noFill/>
                <a:miter lim="800000"/>
                <a:headEnd/>
                <a:tailEnd/>
              </a:ln>
            </xdr:spPr>
          </xdr:pic>
        </mc:Choice>
        <mc:Fallback xmlns=""/>
      </mc:AlternateContent>
      <mc:AlternateContent xmlns:mc="http://schemas.openxmlformats.org/markup-compatibility/2006" xmlns:a14="http://schemas.microsoft.com/office/drawing/2010/main">
        <mc:Choice Requires="a14">
          <xdr:pic>
            <xdr:nvPicPr>
              <xdr:cNvPr id="71" name="図 70">
                <a:extLst>
                  <a:ext uri="{FF2B5EF4-FFF2-40B4-BE49-F238E27FC236}">
                    <a16:creationId xmlns:a16="http://schemas.microsoft.com/office/drawing/2014/main" id="{B61E10E8-588F-49C6-D4C6-931CF737F8F3}"/>
                  </a:ext>
                </a:extLst>
              </xdr:cNvPr>
              <xdr:cNvPicPr>
                <a:picLocks noChangeAspect="1" noChangeArrowheads="1"/>
                <a:extLst>
                  <a:ext uri="{84589F7E-364E-4C9E-8A38-B11213B215E9}">
                    <a14:cameraTool cellRange="添付素材!$B$7:$E$11" spid="_x0000_s3299"/>
                  </a:ext>
                </a:extLst>
              </xdr:cNvPicPr>
            </xdr:nvPicPr>
            <xdr:blipFill>
              <a:blip xmlns:r="http://schemas.openxmlformats.org/officeDocument/2006/relationships" r:embed="rId2"/>
              <a:srcRect/>
              <a:stretch>
                <a:fillRect/>
              </a:stretch>
            </xdr:blipFill>
            <xdr:spPr bwMode="auto">
              <a:xfrm>
                <a:off x="6654626" y="7034070"/>
                <a:ext cx="2656354" cy="603575"/>
              </a:xfrm>
              <a:prstGeom prst="rect">
                <a:avLst/>
              </a:prstGeom>
              <a:solidFill>
                <a:srgbClr val="FFFFFF" mc:Ignorable="a14" a14:legacySpreadsheetColorIndex="9"/>
              </a:solidFill>
              <a:ln w="9525">
                <a:noFill/>
                <a:miter lim="800000"/>
                <a:headEnd/>
                <a:tailEnd/>
              </a:ln>
            </xdr:spPr>
          </xdr:pic>
        </mc:Choice>
        <mc:Fallback xmlns=""/>
      </mc:AlternateContent>
      <mc:AlternateContent xmlns:mc="http://schemas.openxmlformats.org/markup-compatibility/2006" xmlns:a14="http://schemas.microsoft.com/office/drawing/2010/main">
        <mc:Choice Requires="a14">
          <xdr:pic>
            <xdr:nvPicPr>
              <xdr:cNvPr id="72" name="図 71">
                <a:extLst>
                  <a:ext uri="{FF2B5EF4-FFF2-40B4-BE49-F238E27FC236}">
                    <a16:creationId xmlns:a16="http://schemas.microsoft.com/office/drawing/2014/main" id="{C38A0B98-F32A-1016-A31A-1BAC175FBA0A}"/>
                  </a:ext>
                </a:extLst>
              </xdr:cNvPr>
              <xdr:cNvPicPr>
                <a:picLocks noChangeAspect="1" noChangeArrowheads="1"/>
                <a:extLst>
                  <a:ext uri="{84589F7E-364E-4C9E-8A38-B11213B215E9}">
                    <a14:cameraTool cellRange="添付素材!$I$2:$N$4" spid="_x0000_s3300"/>
                  </a:ext>
                </a:extLst>
              </xdr:cNvPicPr>
            </xdr:nvPicPr>
            <xdr:blipFill>
              <a:blip xmlns:r="http://schemas.openxmlformats.org/officeDocument/2006/relationships" r:embed="rId3"/>
              <a:srcRect/>
              <a:stretch>
                <a:fillRect/>
              </a:stretch>
            </xdr:blipFill>
            <xdr:spPr bwMode="auto">
              <a:xfrm>
                <a:off x="9422398" y="6246462"/>
                <a:ext cx="2614822" cy="359010"/>
              </a:xfrm>
              <a:prstGeom prst="rect">
                <a:avLst/>
              </a:prstGeom>
              <a:solidFill>
                <a:srgbClr val="FFFFFF" mc:Ignorable="a14" a14:legacySpreadsheetColorIndex="9"/>
              </a:solidFill>
              <a:ln w="9525">
                <a:noFill/>
                <a:miter lim="800000"/>
                <a:headEnd/>
                <a:tailEnd/>
              </a:ln>
            </xdr:spPr>
          </xdr:pic>
        </mc:Choice>
        <mc:Fallback xmlns=""/>
      </mc:AlternateContent>
      <mc:AlternateContent xmlns:mc="http://schemas.openxmlformats.org/markup-compatibility/2006" xmlns:a14="http://schemas.microsoft.com/office/drawing/2010/main">
        <mc:Choice Requires="a14">
          <xdr:pic>
            <xdr:nvPicPr>
              <xdr:cNvPr id="73" name="図 72">
                <a:extLst>
                  <a:ext uri="{FF2B5EF4-FFF2-40B4-BE49-F238E27FC236}">
                    <a16:creationId xmlns:a16="http://schemas.microsoft.com/office/drawing/2014/main" id="{E69E9867-F9D1-2CBC-68E5-EC11D56E39BF}"/>
                  </a:ext>
                </a:extLst>
              </xdr:cNvPr>
              <xdr:cNvPicPr>
                <a:picLocks noChangeAspect="1" noChangeArrowheads="1"/>
                <a:extLst>
                  <a:ext uri="{84589F7E-364E-4C9E-8A38-B11213B215E9}">
                    <a14:cameraTool cellRange="添付素材!$H$7:$N$9" spid="_x0000_s3301"/>
                  </a:ext>
                </a:extLst>
              </xdr:cNvPicPr>
            </xdr:nvPicPr>
            <xdr:blipFill>
              <a:blip xmlns:r="http://schemas.openxmlformats.org/officeDocument/2006/relationships" r:embed="rId4"/>
              <a:srcRect/>
              <a:stretch>
                <a:fillRect/>
              </a:stretch>
            </xdr:blipFill>
            <xdr:spPr bwMode="auto">
              <a:xfrm>
                <a:off x="9422398" y="6990159"/>
                <a:ext cx="3097026" cy="350671"/>
              </a:xfrm>
              <a:prstGeom prst="rect">
                <a:avLst/>
              </a:prstGeom>
              <a:solidFill>
                <a:srgbClr val="FFFFFF" mc:Ignorable="a14" a14:legacySpreadsheetColorIndex="9"/>
              </a:solidFill>
              <a:ln w="9525">
                <a:noFill/>
                <a:miter lim="800000"/>
                <a:headEnd/>
                <a:tailEnd/>
              </a:ln>
            </xdr:spPr>
          </xdr:pic>
        </mc:Choice>
        <mc:Fallback xmlns=""/>
      </mc:AlternateContent>
      <mc:AlternateContent xmlns:mc="http://schemas.openxmlformats.org/markup-compatibility/2006" xmlns:a14="http://schemas.microsoft.com/office/drawing/2010/main">
        <mc:Choice Requires="a14">
          <xdr:pic>
            <xdr:nvPicPr>
              <xdr:cNvPr id="74" name="図 73">
                <a:extLst>
                  <a:ext uri="{FF2B5EF4-FFF2-40B4-BE49-F238E27FC236}">
                    <a16:creationId xmlns:a16="http://schemas.microsoft.com/office/drawing/2014/main" id="{C1209563-A044-573B-6985-D8F924EEA94E}"/>
                  </a:ext>
                </a:extLst>
              </xdr:cNvPr>
              <xdr:cNvPicPr>
                <a:picLocks noChangeAspect="1" noChangeArrowheads="1"/>
                <a:extLst>
                  <a:ext uri="{84589F7E-364E-4C9E-8A38-B11213B215E9}">
                    <a14:cameraTool cellRange="添付素材!$B$14:$E$17" spid="_x0000_s3302"/>
                  </a:ext>
                </a:extLst>
              </xdr:cNvPicPr>
            </xdr:nvPicPr>
            <xdr:blipFill>
              <a:blip xmlns:r="http://schemas.openxmlformats.org/officeDocument/2006/relationships" r:embed="rId5"/>
              <a:srcRect/>
              <a:stretch>
                <a:fillRect/>
              </a:stretch>
            </xdr:blipFill>
            <xdr:spPr bwMode="auto">
              <a:xfrm>
                <a:off x="6657364" y="7958528"/>
                <a:ext cx="2586597" cy="469182"/>
              </a:xfrm>
              <a:prstGeom prst="rect">
                <a:avLst/>
              </a:prstGeom>
              <a:solidFill>
                <a:srgbClr val="FFFFFF" mc:Ignorable="a14" a14:legacySpreadsheetColorIndex="9"/>
              </a:solidFill>
              <a:ln w="9525">
                <a:noFill/>
                <a:miter lim="800000"/>
                <a:headEnd/>
                <a:tailEnd/>
              </a:ln>
            </xdr:spPr>
          </xdr:pic>
        </mc:Choice>
        <mc:Fallback xmlns=""/>
      </mc:AlternateContent>
      <mc:AlternateContent xmlns:mc="http://schemas.openxmlformats.org/markup-compatibility/2006" xmlns:a14="http://schemas.microsoft.com/office/drawing/2010/main">
        <mc:Choice Requires="a14">
          <xdr:pic>
            <xdr:nvPicPr>
              <xdr:cNvPr id="75" name="図 74">
                <a:extLst>
                  <a:ext uri="{FF2B5EF4-FFF2-40B4-BE49-F238E27FC236}">
                    <a16:creationId xmlns:a16="http://schemas.microsoft.com/office/drawing/2014/main" id="{809EDCFD-29E5-F664-FF54-0B3E46A0B02B}"/>
                  </a:ext>
                </a:extLst>
              </xdr:cNvPr>
              <xdr:cNvPicPr>
                <a:picLocks noChangeAspect="1" noChangeArrowheads="1"/>
                <a:extLst>
                  <a:ext uri="{84589F7E-364E-4C9E-8A38-B11213B215E9}">
                    <a14:cameraTool cellRange="添付素材!$I$14:$N$16" spid="_x0000_s3303"/>
                  </a:ext>
                </a:extLst>
              </xdr:cNvPicPr>
            </xdr:nvPicPr>
            <xdr:blipFill>
              <a:blip xmlns:r="http://schemas.openxmlformats.org/officeDocument/2006/relationships" r:embed="rId6"/>
              <a:srcRect/>
              <a:stretch>
                <a:fillRect/>
              </a:stretch>
            </xdr:blipFill>
            <xdr:spPr bwMode="auto">
              <a:xfrm>
                <a:off x="9430432" y="7942851"/>
                <a:ext cx="2585196" cy="348032"/>
              </a:xfrm>
              <a:prstGeom prst="rect">
                <a:avLst/>
              </a:prstGeom>
              <a:solidFill>
                <a:srgbClr val="FFFFFF" mc:Ignorable="a14" a14:legacySpreadsheetColorIndex="9"/>
              </a:solidFill>
              <a:ln w="9525">
                <a:noFill/>
                <a:miter lim="800000"/>
                <a:headEnd/>
                <a:tailEnd/>
              </a:ln>
            </xdr:spPr>
          </xdr:pic>
        </mc:Choice>
        <mc:Fallback xmlns=""/>
      </mc:AlternateContent>
    </xdr:grpSp>
    <xdr:clientData/>
  </xdr:twoCellAnchor>
  <xdr:twoCellAnchor>
    <xdr:from>
      <xdr:col>4</xdr:col>
      <xdr:colOff>443764</xdr:colOff>
      <xdr:row>3</xdr:row>
      <xdr:rowOff>422699</xdr:rowOff>
    </xdr:from>
    <xdr:to>
      <xdr:col>14</xdr:col>
      <xdr:colOff>119559</xdr:colOff>
      <xdr:row>8</xdr:row>
      <xdr:rowOff>447268</xdr:rowOff>
    </xdr:to>
    <xdr:cxnSp macro="">
      <xdr:nvCxnSpPr>
        <xdr:cNvPr id="48" name="コネクタ: カギ線 47">
          <a:extLst>
            <a:ext uri="{FF2B5EF4-FFF2-40B4-BE49-F238E27FC236}">
              <a16:creationId xmlns:a16="http://schemas.microsoft.com/office/drawing/2014/main" id="{C46F6DA9-EC6A-4F42-9792-59FDEAE79D0E}"/>
            </a:ext>
          </a:extLst>
        </xdr:cNvPr>
        <xdr:cNvCxnSpPr/>
      </xdr:nvCxnSpPr>
      <xdr:spPr>
        <a:xfrm rot="10800000" flipV="1">
          <a:off x="2024914" y="1079924"/>
          <a:ext cx="4676420" cy="2358194"/>
        </a:xfrm>
        <a:prstGeom prst="bentConnector4">
          <a:avLst>
            <a:gd name="adj1" fmla="val 11254"/>
            <a:gd name="adj2" fmla="val 109694"/>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40821</xdr:colOff>
      <xdr:row>4</xdr:row>
      <xdr:rowOff>408215</xdr:rowOff>
    </xdr:from>
    <xdr:to>
      <xdr:col>1</xdr:col>
      <xdr:colOff>108857</xdr:colOff>
      <xdr:row>7</xdr:row>
      <xdr:rowOff>74839</xdr:rowOff>
    </xdr:to>
    <xdr:sp macro="" textlink="">
      <xdr:nvSpPr>
        <xdr:cNvPr id="121" name="四角形: 角を丸くする 120">
          <a:extLst>
            <a:ext uri="{FF2B5EF4-FFF2-40B4-BE49-F238E27FC236}">
              <a16:creationId xmlns:a16="http://schemas.microsoft.com/office/drawing/2014/main" id="{38A8BBA2-24E8-4D35-B980-ECA4FF5FBC4A}"/>
            </a:ext>
          </a:extLst>
        </xdr:cNvPr>
        <xdr:cNvSpPr/>
      </xdr:nvSpPr>
      <xdr:spPr>
        <a:xfrm>
          <a:off x="40821" y="1496786"/>
          <a:ext cx="251733" cy="1095374"/>
        </a:xfrm>
        <a:prstGeom prst="roundRect">
          <a:avLst>
            <a:gd name="adj" fmla="val 42821"/>
          </a:avLst>
        </a:prstGeom>
        <a:no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20416</xdr:colOff>
      <xdr:row>19</xdr:row>
      <xdr:rowOff>74839</xdr:rowOff>
    </xdr:from>
    <xdr:to>
      <xdr:col>9</xdr:col>
      <xdr:colOff>150754</xdr:colOff>
      <xdr:row>24</xdr:row>
      <xdr:rowOff>20409</xdr:rowOff>
    </xdr:to>
    <xdr:sp macro="" textlink="">
      <xdr:nvSpPr>
        <xdr:cNvPr id="123" name="四角形: 角を丸くする 122">
          <a:extLst>
            <a:ext uri="{FF2B5EF4-FFF2-40B4-BE49-F238E27FC236}">
              <a16:creationId xmlns:a16="http://schemas.microsoft.com/office/drawing/2014/main" id="{88F7BCF8-F35D-480C-8524-D887D2C5B4FD}"/>
            </a:ext>
          </a:extLst>
        </xdr:cNvPr>
        <xdr:cNvSpPr/>
      </xdr:nvSpPr>
      <xdr:spPr>
        <a:xfrm>
          <a:off x="346987" y="7075715"/>
          <a:ext cx="5580000" cy="1102177"/>
        </a:xfrm>
        <a:prstGeom prst="roundRect">
          <a:avLst>
            <a:gd name="adj" fmla="val 3284"/>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消費者向</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事業資金以外の一般資金が該当。</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個人事業主に対する貸付</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事業資金でない</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場合はこちらに含む</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個人事業主</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生活資金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住宅購入資金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自家用車購入資金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など）</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消費向以外は全て事業者向となる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166689</xdr:colOff>
      <xdr:row>7</xdr:row>
      <xdr:rowOff>74839</xdr:rowOff>
    </xdr:from>
    <xdr:to>
      <xdr:col>2</xdr:col>
      <xdr:colOff>20417</xdr:colOff>
      <xdr:row>21</xdr:row>
      <xdr:rowOff>163285</xdr:rowOff>
    </xdr:to>
    <xdr:cxnSp macro="">
      <xdr:nvCxnSpPr>
        <xdr:cNvPr id="124" name="コネクタ: カギ線 123">
          <a:extLst>
            <a:ext uri="{FF2B5EF4-FFF2-40B4-BE49-F238E27FC236}">
              <a16:creationId xmlns:a16="http://schemas.microsoft.com/office/drawing/2014/main" id="{70757CDD-903F-4085-A38E-6212DAD525D4}"/>
            </a:ext>
          </a:extLst>
        </xdr:cNvPr>
        <xdr:cNvCxnSpPr>
          <a:stCxn id="123" idx="1"/>
          <a:endCxn id="121" idx="2"/>
        </xdr:cNvCxnSpPr>
      </xdr:nvCxnSpPr>
      <xdr:spPr>
        <a:xfrm rot="10800000">
          <a:off x="166689" y="2592160"/>
          <a:ext cx="180299" cy="5034644"/>
        </a:xfrm>
        <a:prstGeom prst="bentConnector2">
          <a:avLst/>
        </a:prstGeom>
        <a:ln w="28575">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6803</xdr:colOff>
      <xdr:row>0</xdr:row>
      <xdr:rowOff>122463</xdr:rowOff>
    </xdr:from>
    <xdr:to>
      <xdr:col>49</xdr:col>
      <xdr:colOff>101946</xdr:colOff>
      <xdr:row>7</xdr:row>
      <xdr:rowOff>208230</xdr:rowOff>
    </xdr:to>
    <xdr:sp macro="" textlink="">
      <xdr:nvSpPr>
        <xdr:cNvPr id="4" name="四角形: 角を丸くする 3">
          <a:extLst>
            <a:ext uri="{FF2B5EF4-FFF2-40B4-BE49-F238E27FC236}">
              <a16:creationId xmlns:a16="http://schemas.microsoft.com/office/drawing/2014/main" id="{59DA52AF-0794-844E-7A40-16BF00A01E5B}"/>
            </a:ext>
          </a:extLst>
        </xdr:cNvPr>
        <xdr:cNvSpPr/>
      </xdr:nvSpPr>
      <xdr:spPr>
        <a:xfrm>
          <a:off x="6272893" y="122463"/>
          <a:ext cx="6300000" cy="2052000"/>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表２「業種別残高」</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貸付残高全体</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を貸付先の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業種ごとに分類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「事業者向」貸付の分類</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a:t>
          </a:r>
          <a:b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表１「事業者向」に分類した貸付を相手先業種によって</a:t>
          </a:r>
          <a:r>
            <a:rPr kumimoji="1" lang="ja-JP" altLang="en-US" sz="11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個人以外に分類</a:t>
          </a:r>
          <a:endParaRPr kumimoji="1" lang="en-US" altLang="ja-JP" sz="11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個人事業主</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に対する</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事業資金</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（仕入資金、営業車両購入など）は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業種別</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に分類</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「消費者向」貸付の転記</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表１「消費者向」</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残高計を</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「個人」欄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に転記</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個人事業主</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に対する消費性資金（</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生活費</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住宅購入資金</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自家用車購入資金</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など）は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こちら</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6803</xdr:colOff>
      <xdr:row>8</xdr:row>
      <xdr:rowOff>47639</xdr:rowOff>
    </xdr:from>
    <xdr:to>
      <xdr:col>49</xdr:col>
      <xdr:colOff>101946</xdr:colOff>
      <xdr:row>15</xdr:row>
      <xdr:rowOff>87764</xdr:rowOff>
    </xdr:to>
    <xdr:sp macro="" textlink="">
      <xdr:nvSpPr>
        <xdr:cNvPr id="8" name="四角形: 角を丸くする 7">
          <a:extLst>
            <a:ext uri="{FF2B5EF4-FFF2-40B4-BE49-F238E27FC236}">
              <a16:creationId xmlns:a16="http://schemas.microsoft.com/office/drawing/2014/main" id="{8B5DA581-323D-4866-B90C-C11767D9CFF7}"/>
            </a:ext>
          </a:extLst>
        </xdr:cNvPr>
        <xdr:cNvSpPr/>
      </xdr:nvSpPr>
      <xdr:spPr>
        <a:xfrm>
          <a:off x="6272893" y="2306425"/>
          <a:ext cx="6300000" cy="2088000"/>
        </a:xfrm>
        <a:prstGeom prst="roundRect">
          <a:avLst>
            <a:gd name="adj" fmla="val 1003"/>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先数</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貸付先の先数を記載（同債務者に複数口の貸付があっても１件としてカウント）</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表１の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契約件数ではない</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ので注意</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貸付先　　　　　貸付件数</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債務者Ａ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口</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債務者Ｂ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口</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　債務者Ｃ　　　　　</a:t>
          </a:r>
          <a:r>
            <a:rPr kumimoji="1" lang="en-US" altLang="ja-JP" sz="1100" u="sng">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口　</a:t>
          </a:r>
          <a:endParaRPr kumimoji="1" lang="en-US" altLang="ja-JP" sz="1100" u="sng">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　　先数　</a:t>
          </a:r>
          <a:r>
            <a:rPr kumimoji="1" lang="en-US" altLang="ja-JP" sz="1100" u="none">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　　　件数　</a:t>
          </a:r>
          <a:r>
            <a:rPr kumimoji="1" lang="en-US" altLang="ja-JP" sz="1100" u="none">
              <a:solidFill>
                <a:sysClr val="windowText" lastClr="000000"/>
              </a:solidFill>
              <a:effectLst/>
              <a:latin typeface="ＭＳ 明朝" panose="02020609040205080304" pitchFamily="17" charset="-128"/>
              <a:ea typeface="ＭＳ 明朝" panose="02020609040205080304" pitchFamily="17" charset="-128"/>
              <a:cs typeface="+mn-cs"/>
            </a:rPr>
            <a:t>6</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u="none">
              <a:solidFill>
                <a:sysClr val="windowText" lastClr="000000"/>
              </a:solidFill>
              <a:effectLst/>
              <a:latin typeface="ＭＳ ゴシック" panose="020B0609070205080204" pitchFamily="49" charset="-128"/>
              <a:ea typeface="ＭＳ ゴシック" panose="020B0609070205080204" pitchFamily="49" charset="-128"/>
              <a:cs typeface="+mn-cs"/>
            </a:rPr>
            <a:t>表１</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では</a:t>
          </a:r>
          <a:r>
            <a:rPr kumimoji="1" lang="ja-JP" altLang="en-US" sz="1100" u="none">
              <a:solidFill>
                <a:sysClr val="windowText" lastClr="000000"/>
              </a:solidFill>
              <a:effectLst/>
              <a:latin typeface="ＭＳ ゴシック" panose="020B0609070205080204" pitchFamily="49" charset="-128"/>
              <a:ea typeface="ＭＳ ゴシック" panose="020B0609070205080204" pitchFamily="49" charset="-128"/>
              <a:cs typeface="+mn-cs"/>
            </a:rPr>
            <a:t>件数</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を記載、</a:t>
          </a:r>
          <a:r>
            <a:rPr kumimoji="1" lang="ja-JP" altLang="en-US" sz="1100" u="none">
              <a:solidFill>
                <a:sysClr val="windowText" lastClr="000000"/>
              </a:solidFill>
              <a:effectLst/>
              <a:latin typeface="ＭＳ ゴシック" panose="020B0609070205080204" pitchFamily="49" charset="-128"/>
              <a:ea typeface="ＭＳ ゴシック" panose="020B0609070205080204" pitchFamily="49" charset="-128"/>
              <a:cs typeface="+mn-cs"/>
            </a:rPr>
            <a:t>表２</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では</a:t>
          </a:r>
          <a:r>
            <a:rPr kumimoji="1" lang="ja-JP" altLang="en-US" sz="1100" u="none">
              <a:solidFill>
                <a:sysClr val="windowText" lastClr="000000"/>
              </a:solidFill>
              <a:effectLst/>
              <a:latin typeface="ＭＳ ゴシック" panose="020B0609070205080204" pitchFamily="49" charset="-128"/>
              <a:ea typeface="ＭＳ ゴシック" panose="020B0609070205080204" pitchFamily="49" charset="-128"/>
              <a:cs typeface="+mn-cs"/>
            </a:rPr>
            <a:t>先数</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を記載</a:t>
          </a:r>
          <a:endParaRPr kumimoji="1" lang="en-US" altLang="ja-JP" sz="1100" u="none">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6803</xdr:colOff>
      <xdr:row>18</xdr:row>
      <xdr:rowOff>34018</xdr:rowOff>
    </xdr:from>
    <xdr:to>
      <xdr:col>49</xdr:col>
      <xdr:colOff>101946</xdr:colOff>
      <xdr:row>25</xdr:row>
      <xdr:rowOff>40819</xdr:rowOff>
    </xdr:to>
    <xdr:sp macro="" textlink="">
      <xdr:nvSpPr>
        <xdr:cNvPr id="9" name="四角形: 角を丸くする 8">
          <a:extLst>
            <a:ext uri="{FF2B5EF4-FFF2-40B4-BE49-F238E27FC236}">
              <a16:creationId xmlns:a16="http://schemas.microsoft.com/office/drawing/2014/main" id="{D79784E2-328E-466E-A77B-8050F41A758C}"/>
            </a:ext>
          </a:extLst>
        </xdr:cNvPr>
        <xdr:cNvSpPr/>
      </xdr:nvSpPr>
      <xdr:spPr>
        <a:xfrm>
          <a:off x="6272893" y="5218339"/>
          <a:ext cx="6300000" cy="1809749"/>
        </a:xfrm>
        <a:prstGeom prst="roundRect">
          <a:avLst>
            <a:gd name="adj" fmla="val 3284"/>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貸付残高</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「個人」</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欄の残高は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表１「消費者向」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「合計」</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欄の残高は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表１</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合計残高</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Excel</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で作成する場合の注意＞</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業種別ごとに千円未満切り捨てした場合、各業種の残高の合計と表１の合計残高が合わなく</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なることがある。（端数切り捨て分でのズレ）</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合計が合わなくなる場合には合計欄に表１の残高を直接入力すること</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ＳＵＭ関数を削除する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6</xdr:col>
      <xdr:colOff>129269</xdr:colOff>
      <xdr:row>18</xdr:row>
      <xdr:rowOff>16882</xdr:rowOff>
    </xdr:from>
    <xdr:to>
      <xdr:col>6</xdr:col>
      <xdr:colOff>1266146</xdr:colOff>
      <xdr:row>19</xdr:row>
      <xdr:rowOff>36268</xdr:rowOff>
    </xdr:to>
    <xdr:sp macro="" textlink="">
      <xdr:nvSpPr>
        <xdr:cNvPr id="10" name="四角形: 角を丸くする 9">
          <a:extLst>
            <a:ext uri="{FF2B5EF4-FFF2-40B4-BE49-F238E27FC236}">
              <a16:creationId xmlns:a16="http://schemas.microsoft.com/office/drawing/2014/main" id="{5A8F6AC9-DD6F-454E-875E-4B5F062300DF}"/>
            </a:ext>
          </a:extLst>
        </xdr:cNvPr>
        <xdr:cNvSpPr/>
      </xdr:nvSpPr>
      <xdr:spPr>
        <a:xfrm>
          <a:off x="3884840" y="5201203"/>
          <a:ext cx="1136877" cy="311941"/>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1266146</xdr:colOff>
      <xdr:row>18</xdr:row>
      <xdr:rowOff>172853</xdr:rowOff>
    </xdr:from>
    <xdr:to>
      <xdr:col>11</xdr:col>
      <xdr:colOff>6803</xdr:colOff>
      <xdr:row>21</xdr:row>
      <xdr:rowOff>61231</xdr:rowOff>
    </xdr:to>
    <xdr:cxnSp macro="">
      <xdr:nvCxnSpPr>
        <xdr:cNvPr id="11" name="直線矢印コネクタ 10">
          <a:extLst>
            <a:ext uri="{FF2B5EF4-FFF2-40B4-BE49-F238E27FC236}">
              <a16:creationId xmlns:a16="http://schemas.microsoft.com/office/drawing/2014/main" id="{384E08D9-8207-4BB6-AB6B-D35280DC2A26}"/>
            </a:ext>
          </a:extLst>
        </xdr:cNvPr>
        <xdr:cNvCxnSpPr>
          <a:stCxn id="9" idx="1"/>
          <a:endCxn id="10" idx="3"/>
        </xdr:cNvCxnSpPr>
      </xdr:nvCxnSpPr>
      <xdr:spPr>
        <a:xfrm flipH="1" flipV="1">
          <a:off x="5021717" y="5357174"/>
          <a:ext cx="1251176" cy="766040"/>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138794</xdr:colOff>
      <xdr:row>20</xdr:row>
      <xdr:rowOff>278138</xdr:rowOff>
    </xdr:from>
    <xdr:to>
      <xdr:col>6</xdr:col>
      <xdr:colOff>1275671</xdr:colOff>
      <xdr:row>22</xdr:row>
      <xdr:rowOff>4972</xdr:rowOff>
    </xdr:to>
    <xdr:sp macro="" textlink="">
      <xdr:nvSpPr>
        <xdr:cNvPr id="12" name="四角形: 角を丸くする 11">
          <a:extLst>
            <a:ext uri="{FF2B5EF4-FFF2-40B4-BE49-F238E27FC236}">
              <a16:creationId xmlns:a16="http://schemas.microsoft.com/office/drawing/2014/main" id="{500FC9ED-F0D2-4637-BADD-1AA4A303CB4F}"/>
            </a:ext>
          </a:extLst>
        </xdr:cNvPr>
        <xdr:cNvSpPr/>
      </xdr:nvSpPr>
      <xdr:spPr>
        <a:xfrm>
          <a:off x="3894365" y="6047567"/>
          <a:ext cx="1136877" cy="311941"/>
        </a:xfrm>
        <a:prstGeom prst="roundRect">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1275671</xdr:colOff>
      <xdr:row>21</xdr:row>
      <xdr:rowOff>61231</xdr:rowOff>
    </xdr:from>
    <xdr:to>
      <xdr:col>11</xdr:col>
      <xdr:colOff>6803</xdr:colOff>
      <xdr:row>21</xdr:row>
      <xdr:rowOff>141555</xdr:rowOff>
    </xdr:to>
    <xdr:cxnSp macro="">
      <xdr:nvCxnSpPr>
        <xdr:cNvPr id="13" name="直線矢印コネクタ 12">
          <a:extLst>
            <a:ext uri="{FF2B5EF4-FFF2-40B4-BE49-F238E27FC236}">
              <a16:creationId xmlns:a16="http://schemas.microsoft.com/office/drawing/2014/main" id="{525C8C51-FADD-4F39-845B-1BBEB31ACB97}"/>
            </a:ext>
          </a:extLst>
        </xdr:cNvPr>
        <xdr:cNvCxnSpPr>
          <a:stCxn id="9" idx="1"/>
          <a:endCxn id="12" idx="3"/>
        </xdr:cNvCxnSpPr>
      </xdr:nvCxnSpPr>
      <xdr:spPr>
        <a:xfrm flipH="1">
          <a:off x="5031242" y="6123214"/>
          <a:ext cx="1241651" cy="80324"/>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9525</xdr:colOff>
      <xdr:row>3</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25</xdr:row>
      <xdr:rowOff>19050</xdr:rowOff>
    </xdr:from>
    <xdr:to>
      <xdr:col>4</xdr:col>
      <xdr:colOff>0</xdr:colOff>
      <xdr:row>26</xdr:row>
      <xdr:rowOff>323850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47624</xdr:colOff>
      <xdr:row>38</xdr:row>
      <xdr:rowOff>238125</xdr:rowOff>
    </xdr:from>
    <xdr:to>
      <xdr:col>7</xdr:col>
      <xdr:colOff>600074</xdr:colOff>
      <xdr:row>38</xdr:row>
      <xdr:rowOff>514350</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447674" y="8791575"/>
          <a:ext cx="5076825"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27214</xdr:colOff>
      <xdr:row>0</xdr:row>
      <xdr:rowOff>81643</xdr:rowOff>
    </xdr:from>
    <xdr:to>
      <xdr:col>49</xdr:col>
      <xdr:colOff>122357</xdr:colOff>
      <xdr:row>5</xdr:row>
      <xdr:rowOff>95250</xdr:rowOff>
    </xdr:to>
    <xdr:sp macro="" textlink="">
      <xdr:nvSpPr>
        <xdr:cNvPr id="2" name="四角形: 角を丸くする 1">
          <a:extLst>
            <a:ext uri="{FF2B5EF4-FFF2-40B4-BE49-F238E27FC236}">
              <a16:creationId xmlns:a16="http://schemas.microsoft.com/office/drawing/2014/main" id="{C2EF17E1-133A-47E2-8A1B-2B4874838B7E}"/>
            </a:ext>
          </a:extLst>
        </xdr:cNvPr>
        <xdr:cNvSpPr/>
      </xdr:nvSpPr>
      <xdr:spPr>
        <a:xfrm>
          <a:off x="6279697" y="81643"/>
          <a:ext cx="6300000" cy="1088571"/>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表３「貸付金の金額別内訳」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貸付残高全体</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金額ごとに分類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基準日（</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月末日）時点</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の償却前の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貸付当初の残高ではない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件数合計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残高合計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欄と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122465</xdr:colOff>
      <xdr:row>16</xdr:row>
      <xdr:rowOff>6803</xdr:rowOff>
    </xdr:from>
    <xdr:to>
      <xdr:col>7</xdr:col>
      <xdr:colOff>27214</xdr:colOff>
      <xdr:row>17</xdr:row>
      <xdr:rowOff>27213</xdr:rowOff>
    </xdr:to>
    <xdr:sp macro="" textlink="">
      <xdr:nvSpPr>
        <xdr:cNvPr id="4" name="正方形/長方形 3">
          <a:extLst>
            <a:ext uri="{FF2B5EF4-FFF2-40B4-BE49-F238E27FC236}">
              <a16:creationId xmlns:a16="http://schemas.microsoft.com/office/drawing/2014/main" id="{1B5790F0-0ADC-4C0F-95F3-F2FFE483C607}"/>
            </a:ext>
          </a:extLst>
        </xdr:cNvPr>
        <xdr:cNvSpPr/>
      </xdr:nvSpPr>
      <xdr:spPr bwMode="auto">
        <a:xfrm>
          <a:off x="3769179" y="3401786"/>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91169</xdr:colOff>
      <xdr:row>16</xdr:row>
      <xdr:rowOff>63955</xdr:rowOff>
    </xdr:from>
    <xdr:to>
      <xdr:col>9</xdr:col>
      <xdr:colOff>20411</xdr:colOff>
      <xdr:row>17</xdr:row>
      <xdr:rowOff>115660</xdr:rowOff>
    </xdr:to>
    <xdr:sp macro="" textlink="">
      <xdr:nvSpPr>
        <xdr:cNvPr id="5" name="正方形/長方形 4">
          <a:extLst>
            <a:ext uri="{FF2B5EF4-FFF2-40B4-BE49-F238E27FC236}">
              <a16:creationId xmlns:a16="http://schemas.microsoft.com/office/drawing/2014/main" id="{414BF569-9597-498B-80A7-4773D35DB787}"/>
            </a:ext>
          </a:extLst>
        </xdr:cNvPr>
        <xdr:cNvSpPr/>
      </xdr:nvSpPr>
      <xdr:spPr bwMode="auto">
        <a:xfrm>
          <a:off x="5016955" y="3458938"/>
          <a:ext cx="929367" cy="262615"/>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twoCellAnchor>
    <xdr:from>
      <xdr:col>6</xdr:col>
      <xdr:colOff>125187</xdr:colOff>
      <xdr:row>14</xdr:row>
      <xdr:rowOff>193221</xdr:rowOff>
    </xdr:from>
    <xdr:to>
      <xdr:col>7</xdr:col>
      <xdr:colOff>29936</xdr:colOff>
      <xdr:row>16</xdr:row>
      <xdr:rowOff>2719</xdr:rowOff>
    </xdr:to>
    <xdr:sp macro="" textlink="">
      <xdr:nvSpPr>
        <xdr:cNvPr id="8" name="正方形/長方形 7">
          <a:extLst>
            <a:ext uri="{FF2B5EF4-FFF2-40B4-BE49-F238E27FC236}">
              <a16:creationId xmlns:a16="http://schemas.microsoft.com/office/drawing/2014/main" id="{15BABF78-7C5D-4636-9896-DB45DCB4EBF9}"/>
            </a:ext>
          </a:extLst>
        </xdr:cNvPr>
        <xdr:cNvSpPr/>
      </xdr:nvSpPr>
      <xdr:spPr bwMode="auto">
        <a:xfrm>
          <a:off x="3771901" y="3166382"/>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54428</xdr:colOff>
      <xdr:row>15</xdr:row>
      <xdr:rowOff>6804</xdr:rowOff>
    </xdr:from>
    <xdr:to>
      <xdr:col>5</xdr:col>
      <xdr:colOff>19049</xdr:colOff>
      <xdr:row>16</xdr:row>
      <xdr:rowOff>12244</xdr:rowOff>
    </xdr:to>
    <xdr:sp macro="" textlink="">
      <xdr:nvSpPr>
        <xdr:cNvPr id="9" name="正方形/長方形 8">
          <a:extLst>
            <a:ext uri="{FF2B5EF4-FFF2-40B4-BE49-F238E27FC236}">
              <a16:creationId xmlns:a16="http://schemas.microsoft.com/office/drawing/2014/main" id="{74624809-766C-48EA-BD98-2C34BEA68E32}"/>
            </a:ext>
          </a:extLst>
        </xdr:cNvPr>
        <xdr:cNvSpPr/>
      </xdr:nvSpPr>
      <xdr:spPr bwMode="auto">
        <a:xfrm>
          <a:off x="1939018" y="3190875"/>
          <a:ext cx="889907" cy="216352"/>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27214</xdr:colOff>
      <xdr:row>24</xdr:row>
      <xdr:rowOff>108864</xdr:rowOff>
    </xdr:from>
    <xdr:to>
      <xdr:col>49</xdr:col>
      <xdr:colOff>122357</xdr:colOff>
      <xdr:row>29</xdr:row>
      <xdr:rowOff>163285</xdr:rowOff>
    </xdr:to>
    <xdr:sp macro="" textlink="">
      <xdr:nvSpPr>
        <xdr:cNvPr id="10" name="四角形: 角を丸くする 9">
          <a:extLst>
            <a:ext uri="{FF2B5EF4-FFF2-40B4-BE49-F238E27FC236}">
              <a16:creationId xmlns:a16="http://schemas.microsoft.com/office/drawing/2014/main" id="{BA57EE2E-28E6-4413-BAEF-E2EB12467E3C}"/>
            </a:ext>
          </a:extLst>
        </xdr:cNvPr>
        <xdr:cNvSpPr/>
      </xdr:nvSpPr>
      <xdr:spPr>
        <a:xfrm>
          <a:off x="6279697" y="5272775"/>
          <a:ext cx="6300000" cy="1129386"/>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表４「貸付金の期間別内訳」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貸付残高全体</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期間ごとに分類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分類する期間は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当初</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約定期間</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（不良債権等で長期化していても当初契約の返済期間）</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手形割引は、割引日から手形の支払期日までの期間を約定期間とする</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件数合計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残高合計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欄と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27214</xdr:colOff>
      <xdr:row>30</xdr:row>
      <xdr:rowOff>13608</xdr:rowOff>
    </xdr:from>
    <xdr:to>
      <xdr:col>49</xdr:col>
      <xdr:colOff>122357</xdr:colOff>
      <xdr:row>38</xdr:row>
      <xdr:rowOff>495965</xdr:rowOff>
    </xdr:to>
    <xdr:sp macro="" textlink="">
      <xdr:nvSpPr>
        <xdr:cNvPr id="11" name="四角形: 角を丸くする 10">
          <a:extLst>
            <a:ext uri="{FF2B5EF4-FFF2-40B4-BE49-F238E27FC236}">
              <a16:creationId xmlns:a16="http://schemas.microsoft.com/office/drawing/2014/main" id="{3BB92EE9-DB4C-4203-926B-E221F2FF2FBE}"/>
            </a:ext>
          </a:extLst>
        </xdr:cNvPr>
        <xdr:cNvSpPr/>
      </xdr:nvSpPr>
      <xdr:spPr>
        <a:xfrm>
          <a:off x="6279697" y="6463394"/>
          <a:ext cx="6300000" cy="2088000"/>
        </a:xfrm>
        <a:prstGeom prst="roundRect">
          <a:avLst>
            <a:gd name="adj" fmla="val 1003"/>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平均約定期間</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件当たりの平均約定期間は年単位で加重平均により算出</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計算式：（件数</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期間＋・・・＋件数</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期間）</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合計件数</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年以下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87</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年以下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年以下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7</a:t>
          </a: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18</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年以下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u="sng">
              <a:solidFill>
                <a:sysClr val="windowText" lastClr="000000"/>
              </a:solidFill>
              <a:effectLst/>
              <a:latin typeface="ＭＳ 明朝" panose="02020609040205080304" pitchFamily="17" charset="-128"/>
              <a:ea typeface="ＭＳ 明朝" panose="02020609040205080304" pitchFamily="17" charset="-128"/>
              <a:cs typeface="+mn-cs"/>
            </a:rPr>
            <a:t>20</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年以下　　</a:t>
          </a:r>
          <a:r>
            <a:rPr kumimoji="1" lang="ja-JP" altLang="en-US" sz="1100" u="sng"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u="sng">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100" u="sng">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u="sng">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u="none">
              <a:solidFill>
                <a:sysClr val="windowText" lastClr="000000"/>
              </a:solidFill>
              <a:effectLst/>
              <a:latin typeface="ＭＳ 明朝" panose="02020609040205080304" pitchFamily="17" charset="-128"/>
              <a:ea typeface="ＭＳ 明朝" panose="02020609040205080304" pitchFamily="17" charset="-128"/>
              <a:cs typeface="+mn-cs"/>
            </a:rPr>
            <a:t>　　合計　</a:t>
          </a:r>
          <a:r>
            <a:rPr kumimoji="1" lang="en-US" altLang="ja-JP" sz="1100" u="none">
              <a:solidFill>
                <a:sysClr val="windowText" lastClr="000000"/>
              </a:solidFill>
              <a:effectLst/>
              <a:latin typeface="ＭＳ 明朝" panose="02020609040205080304" pitchFamily="17" charset="-128"/>
              <a:ea typeface="ＭＳ 明朝" panose="02020609040205080304" pitchFamily="17" charset="-128"/>
              <a:cs typeface="+mn-cs"/>
            </a:rPr>
            <a:t>110</a:t>
          </a:r>
        </a:p>
      </xdr:txBody>
    </xdr:sp>
    <xdr:clientData/>
  </xdr:twoCellAnchor>
  <mc:AlternateContent xmlns:mc="http://schemas.openxmlformats.org/markup-compatibility/2006">
    <mc:Choice xmlns:a14="http://schemas.microsoft.com/office/drawing/2010/main" Requires="a14">
      <xdr:twoCellAnchor editAs="oneCell">
        <xdr:from>
          <xdr:col>21</xdr:col>
          <xdr:colOff>12247</xdr:colOff>
          <xdr:row>33</xdr:row>
          <xdr:rowOff>183015</xdr:rowOff>
        </xdr:from>
        <xdr:to>
          <xdr:col>46</xdr:col>
          <xdr:colOff>142875</xdr:colOff>
          <xdr:row>35</xdr:row>
          <xdr:rowOff>171014</xdr:rowOff>
        </xdr:to>
        <xdr:pic>
          <xdr:nvPicPr>
            <xdr:cNvPr id="12" name="図 11">
              <a:extLst>
                <a:ext uri="{FF2B5EF4-FFF2-40B4-BE49-F238E27FC236}">
                  <a16:creationId xmlns:a16="http://schemas.microsoft.com/office/drawing/2014/main" id="{00E94068-4248-2878-D9DD-09B80EFFDEA2}"/>
                </a:ext>
              </a:extLst>
            </xdr:cNvPr>
            <xdr:cNvPicPr>
              <a:picLocks noChangeAspect="1" noChangeArrowheads="1"/>
              <a:extLst>
                <a:ext uri="{84589F7E-364E-4C9E-8A38-B11213B215E9}">
                  <a14:cameraTool cellRange="添付素材!$G$19:$N$21" spid="_x0000_s5177"/>
                </a:ext>
              </a:extLst>
            </xdr:cNvPicPr>
          </xdr:nvPicPr>
          <xdr:blipFill>
            <a:blip xmlns:r="http://schemas.openxmlformats.org/officeDocument/2006/relationships" r:embed="rId1"/>
            <a:srcRect/>
            <a:stretch>
              <a:fillRect/>
            </a:stretch>
          </xdr:blipFill>
          <xdr:spPr bwMode="auto">
            <a:xfrm>
              <a:off x="7897587" y="7265534"/>
              <a:ext cx="4212771" cy="40982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6</xdr:col>
      <xdr:colOff>122465</xdr:colOff>
      <xdr:row>35</xdr:row>
      <xdr:rowOff>10886</xdr:rowOff>
    </xdr:from>
    <xdr:to>
      <xdr:col>7</xdr:col>
      <xdr:colOff>27214</xdr:colOff>
      <xdr:row>36</xdr:row>
      <xdr:rowOff>31296</xdr:rowOff>
    </xdr:to>
    <xdr:sp macro="" textlink="">
      <xdr:nvSpPr>
        <xdr:cNvPr id="13" name="正方形/長方形 12">
          <a:extLst>
            <a:ext uri="{FF2B5EF4-FFF2-40B4-BE49-F238E27FC236}">
              <a16:creationId xmlns:a16="http://schemas.microsoft.com/office/drawing/2014/main" id="{8F6837FB-A97A-4094-89C3-5F91668B57C8}"/>
            </a:ext>
          </a:extLst>
        </xdr:cNvPr>
        <xdr:cNvSpPr/>
      </xdr:nvSpPr>
      <xdr:spPr bwMode="auto">
        <a:xfrm>
          <a:off x="3769179" y="7515226"/>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832758</xdr:colOff>
      <xdr:row>36</xdr:row>
      <xdr:rowOff>6807</xdr:rowOff>
    </xdr:from>
    <xdr:to>
      <xdr:col>7</xdr:col>
      <xdr:colOff>483053</xdr:colOff>
      <xdr:row>37</xdr:row>
      <xdr:rowOff>99332</xdr:rowOff>
    </xdr:to>
    <xdr:sp macro="" textlink="">
      <xdr:nvSpPr>
        <xdr:cNvPr id="14" name="正方形/長方形 13">
          <a:extLst>
            <a:ext uri="{FF2B5EF4-FFF2-40B4-BE49-F238E27FC236}">
              <a16:creationId xmlns:a16="http://schemas.microsoft.com/office/drawing/2014/main" id="{31473E3F-12E2-4CD7-BFDD-628365B6A766}"/>
            </a:ext>
          </a:extLst>
        </xdr:cNvPr>
        <xdr:cNvSpPr/>
      </xdr:nvSpPr>
      <xdr:spPr bwMode="auto">
        <a:xfrm>
          <a:off x="4479472" y="7722057"/>
          <a:ext cx="929367" cy="262615"/>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twoCellAnchor>
    <xdr:from>
      <xdr:col>6</xdr:col>
      <xdr:colOff>125187</xdr:colOff>
      <xdr:row>33</xdr:row>
      <xdr:rowOff>197303</xdr:rowOff>
    </xdr:from>
    <xdr:to>
      <xdr:col>7</xdr:col>
      <xdr:colOff>29936</xdr:colOff>
      <xdr:row>35</xdr:row>
      <xdr:rowOff>6802</xdr:rowOff>
    </xdr:to>
    <xdr:sp macro="" textlink="">
      <xdr:nvSpPr>
        <xdr:cNvPr id="15" name="正方形/長方形 14">
          <a:extLst>
            <a:ext uri="{FF2B5EF4-FFF2-40B4-BE49-F238E27FC236}">
              <a16:creationId xmlns:a16="http://schemas.microsoft.com/office/drawing/2014/main" id="{05716E72-05B6-4124-BA04-429A66475F7A}"/>
            </a:ext>
          </a:extLst>
        </xdr:cNvPr>
        <xdr:cNvSpPr/>
      </xdr:nvSpPr>
      <xdr:spPr bwMode="auto">
        <a:xfrm>
          <a:off x="3771901" y="7279822"/>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54428</xdr:colOff>
      <xdr:row>34</xdr:row>
      <xdr:rowOff>10886</xdr:rowOff>
    </xdr:from>
    <xdr:to>
      <xdr:col>5</xdr:col>
      <xdr:colOff>19049</xdr:colOff>
      <xdr:row>35</xdr:row>
      <xdr:rowOff>16327</xdr:rowOff>
    </xdr:to>
    <xdr:sp macro="" textlink="">
      <xdr:nvSpPr>
        <xdr:cNvPr id="16" name="正方形/長方形 15">
          <a:extLst>
            <a:ext uri="{FF2B5EF4-FFF2-40B4-BE49-F238E27FC236}">
              <a16:creationId xmlns:a16="http://schemas.microsoft.com/office/drawing/2014/main" id="{47F5FFA0-BA27-4DB1-B88E-84F93E0E63B5}"/>
            </a:ext>
          </a:extLst>
        </xdr:cNvPr>
        <xdr:cNvSpPr/>
      </xdr:nvSpPr>
      <xdr:spPr bwMode="auto">
        <a:xfrm>
          <a:off x="1939018" y="7304315"/>
          <a:ext cx="889907" cy="216352"/>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0</xdr:colOff>
      <xdr:row>6</xdr:row>
      <xdr:rowOff>0</xdr:rowOff>
    </xdr:from>
    <xdr:to>
      <xdr:col>49</xdr:col>
      <xdr:colOff>95143</xdr:colOff>
      <xdr:row>23</xdr:row>
      <xdr:rowOff>48805</xdr:rowOff>
    </xdr:to>
    <xdr:sp macro="" textlink="">
      <xdr:nvSpPr>
        <xdr:cNvPr id="17" name="四角形: 角を丸くする 16">
          <a:extLst>
            <a:ext uri="{FF2B5EF4-FFF2-40B4-BE49-F238E27FC236}">
              <a16:creationId xmlns:a16="http://schemas.microsoft.com/office/drawing/2014/main" id="{FF59708F-CC9A-424E-9A70-6C67F0A3E011}"/>
            </a:ext>
          </a:extLst>
        </xdr:cNvPr>
        <xdr:cNvSpPr/>
      </xdr:nvSpPr>
      <xdr:spPr>
        <a:xfrm>
          <a:off x="6252483" y="1285876"/>
          <a:ext cx="6300000" cy="3852000"/>
        </a:xfrm>
        <a:prstGeom prst="roundRect">
          <a:avLst>
            <a:gd name="adj" fmla="val 1003"/>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貸付先リストの添付について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以下のフローに応じて該当する場合には貸付先リストを作成</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貸付先リストは任意様式</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en-US" altLang="ja-JP" sz="1100" u="none">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15</xdr:col>
          <xdr:colOff>89130</xdr:colOff>
          <xdr:row>9</xdr:row>
          <xdr:rowOff>53753</xdr:rowOff>
        </xdr:from>
        <xdr:to>
          <xdr:col>43</xdr:col>
          <xdr:colOff>149681</xdr:colOff>
          <xdr:row>22</xdr:row>
          <xdr:rowOff>127039</xdr:rowOff>
        </xdr:to>
        <xdr:pic>
          <xdr:nvPicPr>
            <xdr:cNvPr id="18" name="図 17">
              <a:extLst>
                <a:ext uri="{FF2B5EF4-FFF2-40B4-BE49-F238E27FC236}">
                  <a16:creationId xmlns:a16="http://schemas.microsoft.com/office/drawing/2014/main" id="{A06EBAFB-6D81-C5E6-49A2-D0BBA0554F40}"/>
                </a:ext>
              </a:extLst>
            </xdr:cNvPr>
            <xdr:cNvPicPr>
              <a:picLocks noChangeAspect="1" noChangeArrowheads="1"/>
              <a:extLst>
                <a:ext uri="{84589F7E-364E-4C9E-8A38-B11213B215E9}">
                  <a14:cameraTool cellRange="添付素材!$B$23:$I$48" spid="_x0000_s5178"/>
                </a:ext>
              </a:extLst>
            </xdr:cNvPicPr>
          </xdr:nvPicPr>
          <xdr:blipFill>
            <a:blip xmlns:r="http://schemas.openxmlformats.org/officeDocument/2006/relationships" r:embed="rId2"/>
            <a:srcRect/>
            <a:stretch>
              <a:fillRect/>
            </a:stretch>
          </xdr:blipFill>
          <xdr:spPr bwMode="auto">
            <a:xfrm>
              <a:off x="6994756" y="1972360"/>
              <a:ext cx="4632551" cy="3073662"/>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7</xdr:col>
      <xdr:colOff>27214</xdr:colOff>
      <xdr:row>35</xdr:row>
      <xdr:rowOff>3054</xdr:rowOff>
    </xdr:from>
    <xdr:to>
      <xdr:col>11</xdr:col>
      <xdr:colOff>27214</xdr:colOff>
      <xdr:row>35</xdr:row>
      <xdr:rowOff>126546</xdr:rowOff>
    </xdr:to>
    <xdr:cxnSp macro="">
      <xdr:nvCxnSpPr>
        <xdr:cNvPr id="19" name="直線矢印コネクタ 18">
          <a:extLst>
            <a:ext uri="{FF2B5EF4-FFF2-40B4-BE49-F238E27FC236}">
              <a16:creationId xmlns:a16="http://schemas.microsoft.com/office/drawing/2014/main" id="{31C5D3F4-3466-46CF-9864-609E09CF5DEA}"/>
            </a:ext>
          </a:extLst>
        </xdr:cNvPr>
        <xdr:cNvCxnSpPr>
          <a:stCxn id="11" idx="1"/>
          <a:endCxn id="13" idx="3"/>
        </xdr:cNvCxnSpPr>
      </xdr:nvCxnSpPr>
      <xdr:spPr>
        <a:xfrm flipH="1">
          <a:off x="4953000" y="7507394"/>
          <a:ext cx="1326697" cy="123492"/>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47627</xdr:colOff>
      <xdr:row>17</xdr:row>
      <xdr:rowOff>149679</xdr:rowOff>
    </xdr:from>
    <xdr:to>
      <xdr:col>8</xdr:col>
      <xdr:colOff>40820</xdr:colOff>
      <xdr:row>19</xdr:row>
      <xdr:rowOff>163285</xdr:rowOff>
    </xdr:to>
    <xdr:sp macro="" textlink="">
      <xdr:nvSpPr>
        <xdr:cNvPr id="22" name="四角形: 角を丸くする 21">
          <a:extLst>
            <a:ext uri="{FF2B5EF4-FFF2-40B4-BE49-F238E27FC236}">
              <a16:creationId xmlns:a16="http://schemas.microsoft.com/office/drawing/2014/main" id="{CE0BFE46-A0FF-4092-A0CA-B6C9D391AF36}"/>
            </a:ext>
          </a:extLst>
        </xdr:cNvPr>
        <xdr:cNvSpPr/>
      </xdr:nvSpPr>
      <xdr:spPr>
        <a:xfrm>
          <a:off x="374198" y="3755572"/>
          <a:ext cx="5429248" cy="714374"/>
        </a:xfrm>
        <a:prstGeom prst="roundRect">
          <a:avLst>
            <a:gd name="adj" fmla="val 4054"/>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40820</xdr:colOff>
      <xdr:row>15</xdr:row>
      <xdr:rowOff>27805</xdr:rowOff>
    </xdr:from>
    <xdr:to>
      <xdr:col>11</xdr:col>
      <xdr:colOff>0</xdr:colOff>
      <xdr:row>18</xdr:row>
      <xdr:rowOff>336776</xdr:rowOff>
    </xdr:to>
    <xdr:cxnSp macro="">
      <xdr:nvCxnSpPr>
        <xdr:cNvPr id="23" name="直線矢印コネクタ 22">
          <a:extLst>
            <a:ext uri="{FF2B5EF4-FFF2-40B4-BE49-F238E27FC236}">
              <a16:creationId xmlns:a16="http://schemas.microsoft.com/office/drawing/2014/main" id="{7314E89F-F4E0-4ACB-96E3-2E7EEBA77307}"/>
            </a:ext>
          </a:extLst>
        </xdr:cNvPr>
        <xdr:cNvCxnSpPr>
          <a:stCxn id="17" idx="1"/>
          <a:endCxn id="22" idx="3"/>
        </xdr:cNvCxnSpPr>
      </xdr:nvCxnSpPr>
      <xdr:spPr>
        <a:xfrm flipH="1">
          <a:off x="5803446" y="3211876"/>
          <a:ext cx="449037" cy="900883"/>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19050</xdr:rowOff>
    </xdr:from>
    <xdr:to>
      <xdr:col>4</xdr:col>
      <xdr:colOff>0</xdr:colOff>
      <xdr:row>3</xdr:row>
      <xdr:rowOff>323850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22411</xdr:colOff>
      <xdr:row>1</xdr:row>
      <xdr:rowOff>22412</xdr:rowOff>
    </xdr:from>
    <xdr:to>
      <xdr:col>49</xdr:col>
      <xdr:colOff>147970</xdr:colOff>
      <xdr:row>6</xdr:row>
      <xdr:rowOff>7204</xdr:rowOff>
    </xdr:to>
    <xdr:sp macro="" textlink="">
      <xdr:nvSpPr>
        <xdr:cNvPr id="2" name="四角形: 角を丸くする 1">
          <a:extLst>
            <a:ext uri="{FF2B5EF4-FFF2-40B4-BE49-F238E27FC236}">
              <a16:creationId xmlns:a16="http://schemas.microsoft.com/office/drawing/2014/main" id="{D323C804-4599-4EA5-A3DD-FD43F0093D7F}"/>
            </a:ext>
          </a:extLst>
        </xdr:cNvPr>
        <xdr:cNvSpPr/>
      </xdr:nvSpPr>
      <xdr:spPr>
        <a:xfrm>
          <a:off x="6280897" y="252133"/>
          <a:ext cx="6300000" cy="1088571"/>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表５「貸付金の金利別内訳」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貸付残高全体</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金利ごとに分類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基準日（</a:t>
          </a:r>
          <a:r>
            <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月末日）時点</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の償却前の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貸付残高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貸付当初の残高ではない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件数合計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残高合計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表１「合計」</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欄と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a:t>
          </a:r>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797540</xdr:colOff>
      <xdr:row>11</xdr:row>
      <xdr:rowOff>1204</xdr:rowOff>
    </xdr:from>
    <xdr:to>
      <xdr:col>7</xdr:col>
      <xdr:colOff>449437</xdr:colOff>
      <xdr:row>12</xdr:row>
      <xdr:rowOff>168568</xdr:rowOff>
    </xdr:to>
    <xdr:sp macro="" textlink="">
      <xdr:nvSpPr>
        <xdr:cNvPr id="4" name="正方形/長方形 3">
          <a:extLst>
            <a:ext uri="{FF2B5EF4-FFF2-40B4-BE49-F238E27FC236}">
              <a16:creationId xmlns:a16="http://schemas.microsoft.com/office/drawing/2014/main" id="{10643FD6-9787-410E-BDBD-AC0A2DED588D}"/>
            </a:ext>
          </a:extLst>
        </xdr:cNvPr>
        <xdr:cNvSpPr/>
      </xdr:nvSpPr>
      <xdr:spPr bwMode="auto">
        <a:xfrm>
          <a:off x="4450658" y="2567351"/>
          <a:ext cx="929367" cy="262615"/>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twoCellAnchor>
    <xdr:from>
      <xdr:col>6</xdr:col>
      <xdr:colOff>67957</xdr:colOff>
      <xdr:row>10</xdr:row>
      <xdr:rowOff>0</xdr:rowOff>
    </xdr:from>
    <xdr:to>
      <xdr:col>6</xdr:col>
      <xdr:colOff>1251778</xdr:colOff>
      <xdr:row>10</xdr:row>
      <xdr:rowOff>231320</xdr:rowOff>
    </xdr:to>
    <xdr:sp macro="" textlink="">
      <xdr:nvSpPr>
        <xdr:cNvPr id="5" name="正方形/長方形 4">
          <a:extLst>
            <a:ext uri="{FF2B5EF4-FFF2-40B4-BE49-F238E27FC236}">
              <a16:creationId xmlns:a16="http://schemas.microsoft.com/office/drawing/2014/main" id="{29ADDC96-5EC2-4857-8B18-6E5580A4F3E8}"/>
            </a:ext>
          </a:extLst>
        </xdr:cNvPr>
        <xdr:cNvSpPr/>
      </xdr:nvSpPr>
      <xdr:spPr bwMode="auto">
        <a:xfrm>
          <a:off x="3721075" y="2319618"/>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0</xdr:colOff>
      <xdr:row>10</xdr:row>
      <xdr:rowOff>24493</xdr:rowOff>
    </xdr:from>
    <xdr:to>
      <xdr:col>4</xdr:col>
      <xdr:colOff>889907</xdr:colOff>
      <xdr:row>10</xdr:row>
      <xdr:rowOff>240845</xdr:rowOff>
    </xdr:to>
    <xdr:sp macro="" textlink="">
      <xdr:nvSpPr>
        <xdr:cNvPr id="6" name="正方形/長方形 5">
          <a:extLst>
            <a:ext uri="{FF2B5EF4-FFF2-40B4-BE49-F238E27FC236}">
              <a16:creationId xmlns:a16="http://schemas.microsoft.com/office/drawing/2014/main" id="{4F32B590-D151-44FA-9F78-EEEAADE408CE}"/>
            </a:ext>
          </a:extLst>
        </xdr:cNvPr>
        <xdr:cNvSpPr/>
      </xdr:nvSpPr>
      <xdr:spPr bwMode="auto">
        <a:xfrm>
          <a:off x="1888192" y="2344111"/>
          <a:ext cx="889907" cy="216352"/>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17275</xdr:colOff>
      <xdr:row>0</xdr:row>
      <xdr:rowOff>28477</xdr:rowOff>
    </xdr:from>
    <xdr:to>
      <xdr:col>51</xdr:col>
      <xdr:colOff>126025</xdr:colOff>
      <xdr:row>3</xdr:row>
      <xdr:rowOff>1789</xdr:rowOff>
    </xdr:to>
    <xdr:sp macro="" textlink="">
      <xdr:nvSpPr>
        <xdr:cNvPr id="3" name="四角形: 角を丸くする 2">
          <a:extLst>
            <a:ext uri="{FF2B5EF4-FFF2-40B4-BE49-F238E27FC236}">
              <a16:creationId xmlns:a16="http://schemas.microsoft.com/office/drawing/2014/main" id="{3DFFE262-3ED6-48FB-A98E-3047D2D18713}"/>
            </a:ext>
          </a:extLst>
        </xdr:cNvPr>
        <xdr:cNvSpPr/>
      </xdr:nvSpPr>
      <xdr:spPr>
        <a:xfrm>
          <a:off x="6281363" y="28477"/>
          <a:ext cx="6445677" cy="651268"/>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表６「貸付金の金利別内訳」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貸金業法施行規則に定める「</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除外貸付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例外貸付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」について記載</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月末日）時点の償却前の貸付残高（貸付当初の残高ではない）</a:t>
          </a:r>
        </a:p>
        <a:p>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19050</xdr:rowOff>
    </xdr:from>
    <xdr:to>
      <xdr:col>4</xdr:col>
      <xdr:colOff>0</xdr:colOff>
      <xdr:row>3</xdr:row>
      <xdr:rowOff>323850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525" y="3429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0</xdr:row>
      <xdr:rowOff>95245</xdr:rowOff>
    </xdr:from>
    <xdr:to>
      <xdr:col>49</xdr:col>
      <xdr:colOff>77534</xdr:colOff>
      <xdr:row>4</xdr:row>
      <xdr:rowOff>158405</xdr:rowOff>
    </xdr:to>
    <xdr:sp macro="" textlink="">
      <xdr:nvSpPr>
        <xdr:cNvPr id="3" name="四角形: 角を丸くする 2">
          <a:extLst>
            <a:ext uri="{FF2B5EF4-FFF2-40B4-BE49-F238E27FC236}">
              <a16:creationId xmlns:a16="http://schemas.microsoft.com/office/drawing/2014/main" id="{8E1D3186-5195-4C82-8100-2A10E313119D}"/>
            </a:ext>
          </a:extLst>
        </xdr:cNvPr>
        <xdr:cNvSpPr/>
      </xdr:nvSpPr>
      <xdr:spPr>
        <a:xfrm>
          <a:off x="6238876" y="95245"/>
          <a:ext cx="6445677" cy="900000"/>
        </a:xfrm>
        <a:prstGeom prst="roundRect">
          <a:avLst>
            <a:gd name="adj" fmla="val 494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表７「総量規制超過分部分の貸付残高」</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個人顧客との極度方式基本契約を締結している場合で、業務報告書作成時点で把握している直近の途上与信調査結果に基づき算定した当該個人顧客に対して、基準日（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月末日）時点の貸付残高が超過している場合、その先数及び超過分の残高を記載する。</a:t>
          </a:r>
          <a:endPar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22</xdr:row>
      <xdr:rowOff>19050</xdr:rowOff>
    </xdr:from>
    <xdr:to>
      <xdr:col>4</xdr:col>
      <xdr:colOff>0</xdr:colOff>
      <xdr:row>23</xdr:row>
      <xdr:rowOff>323850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0</xdr:row>
      <xdr:rowOff>95248</xdr:rowOff>
    </xdr:from>
    <xdr:to>
      <xdr:col>49</xdr:col>
      <xdr:colOff>125559</xdr:colOff>
      <xdr:row>16</xdr:row>
      <xdr:rowOff>82551</xdr:rowOff>
    </xdr:to>
    <xdr:sp macro="" textlink="">
      <xdr:nvSpPr>
        <xdr:cNvPr id="4" name="四角形: 角を丸くする 3">
          <a:extLst>
            <a:ext uri="{FF2B5EF4-FFF2-40B4-BE49-F238E27FC236}">
              <a16:creationId xmlns:a16="http://schemas.microsoft.com/office/drawing/2014/main" id="{4C86B023-EFBA-4742-8E36-B34670679894}"/>
            </a:ext>
          </a:extLst>
        </xdr:cNvPr>
        <xdr:cNvSpPr/>
      </xdr:nvSpPr>
      <xdr:spPr>
        <a:xfrm>
          <a:off x="6252483" y="95248"/>
          <a:ext cx="6330416" cy="3600000"/>
        </a:xfrm>
        <a:prstGeom prst="roundRect">
          <a:avLst>
            <a:gd name="adj" fmla="val 1161"/>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表８「消費者向無担保貸付金の金額別内訳」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表１に記載した貸付残高全体のうち</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「消費者向無担保貸付」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金額ごとに分類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月末日）時点の償却前の貸付残高（貸付当初の残高ではない）</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件数合計、残高合計は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表１「消費者向無担保貸付」欄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68037</xdr:colOff>
      <xdr:row>15</xdr:row>
      <xdr:rowOff>4082</xdr:rowOff>
    </xdr:from>
    <xdr:to>
      <xdr:col>6</xdr:col>
      <xdr:colOff>1251858</xdr:colOff>
      <xdr:row>16</xdr:row>
      <xdr:rowOff>4081</xdr:rowOff>
    </xdr:to>
    <xdr:sp macro="" textlink="">
      <xdr:nvSpPr>
        <xdr:cNvPr id="5" name="正方形/長方形 4">
          <a:extLst>
            <a:ext uri="{FF2B5EF4-FFF2-40B4-BE49-F238E27FC236}">
              <a16:creationId xmlns:a16="http://schemas.microsoft.com/office/drawing/2014/main" id="{4EEF2D6C-D882-4EB5-9A7E-C0F176883F60}"/>
            </a:ext>
          </a:extLst>
        </xdr:cNvPr>
        <xdr:cNvSpPr/>
      </xdr:nvSpPr>
      <xdr:spPr bwMode="auto">
        <a:xfrm>
          <a:off x="3714751" y="3385458"/>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36741</xdr:colOff>
      <xdr:row>15</xdr:row>
      <xdr:rowOff>61234</xdr:rowOff>
    </xdr:from>
    <xdr:to>
      <xdr:col>8</xdr:col>
      <xdr:colOff>129268</xdr:colOff>
      <xdr:row>16</xdr:row>
      <xdr:rowOff>92528</xdr:rowOff>
    </xdr:to>
    <xdr:sp macro="" textlink="">
      <xdr:nvSpPr>
        <xdr:cNvPr id="6" name="正方形/長方形 5">
          <a:extLst>
            <a:ext uri="{FF2B5EF4-FFF2-40B4-BE49-F238E27FC236}">
              <a16:creationId xmlns:a16="http://schemas.microsoft.com/office/drawing/2014/main" id="{8C9868C7-6083-4ABE-95FD-1193ED5FFF10}"/>
            </a:ext>
          </a:extLst>
        </xdr:cNvPr>
        <xdr:cNvSpPr/>
      </xdr:nvSpPr>
      <xdr:spPr bwMode="auto">
        <a:xfrm>
          <a:off x="4962527" y="3442610"/>
          <a:ext cx="929367" cy="262615"/>
        </a:xfrm>
        <a:prstGeom prst="rect">
          <a:avLst/>
        </a:prstGeom>
        <a:solidFill>
          <a:srgbClr val="FF0000"/>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記載忘れ注意</a:t>
          </a:r>
        </a:p>
      </xdr:txBody>
    </xdr:sp>
    <xdr:clientData/>
  </xdr:twoCellAnchor>
  <xdr:twoCellAnchor>
    <xdr:from>
      <xdr:col>6</xdr:col>
      <xdr:colOff>70759</xdr:colOff>
      <xdr:row>14</xdr:row>
      <xdr:rowOff>0</xdr:rowOff>
    </xdr:from>
    <xdr:to>
      <xdr:col>6</xdr:col>
      <xdr:colOff>1254580</xdr:colOff>
      <xdr:row>14</xdr:row>
      <xdr:rowOff>231320</xdr:rowOff>
    </xdr:to>
    <xdr:sp macro="" textlink="">
      <xdr:nvSpPr>
        <xdr:cNvPr id="7" name="正方形/長方形 6">
          <a:extLst>
            <a:ext uri="{FF2B5EF4-FFF2-40B4-BE49-F238E27FC236}">
              <a16:creationId xmlns:a16="http://schemas.microsoft.com/office/drawing/2014/main" id="{2ABCC43B-C4CA-4714-A8EC-D8CCE1AF053D}"/>
            </a:ext>
          </a:extLst>
        </xdr:cNvPr>
        <xdr:cNvSpPr/>
      </xdr:nvSpPr>
      <xdr:spPr bwMode="auto">
        <a:xfrm>
          <a:off x="3717473" y="3150054"/>
          <a:ext cx="1183821" cy="231320"/>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0</xdr:colOff>
      <xdr:row>14</xdr:row>
      <xdr:rowOff>24493</xdr:rowOff>
    </xdr:from>
    <xdr:to>
      <xdr:col>4</xdr:col>
      <xdr:colOff>889907</xdr:colOff>
      <xdr:row>15</xdr:row>
      <xdr:rowOff>9523</xdr:rowOff>
    </xdr:to>
    <xdr:sp macro="" textlink="">
      <xdr:nvSpPr>
        <xdr:cNvPr id="8" name="正方形/長方形 7">
          <a:extLst>
            <a:ext uri="{FF2B5EF4-FFF2-40B4-BE49-F238E27FC236}">
              <a16:creationId xmlns:a16="http://schemas.microsoft.com/office/drawing/2014/main" id="{382B9BEC-9550-4D8E-9BC0-E2B9122D6190}"/>
            </a:ext>
          </a:extLst>
        </xdr:cNvPr>
        <xdr:cNvSpPr/>
      </xdr:nvSpPr>
      <xdr:spPr bwMode="auto">
        <a:xfrm>
          <a:off x="1884590" y="3174547"/>
          <a:ext cx="889907" cy="216352"/>
        </a:xfrm>
        <a:prstGeom prst="rect">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129267</xdr:colOff>
      <xdr:row>4</xdr:row>
      <xdr:rowOff>166750</xdr:rowOff>
    </xdr:from>
    <xdr:to>
      <xdr:col>36</xdr:col>
      <xdr:colOff>122463</xdr:colOff>
      <xdr:row>15</xdr:row>
      <xdr:rowOff>149678</xdr:rowOff>
    </xdr:to>
    <xdr:grpSp>
      <xdr:nvGrpSpPr>
        <xdr:cNvPr id="28" name="グループ化 27">
          <a:extLst>
            <a:ext uri="{FF2B5EF4-FFF2-40B4-BE49-F238E27FC236}">
              <a16:creationId xmlns:a16="http://schemas.microsoft.com/office/drawing/2014/main" id="{1897E915-01E8-6724-615F-B3D1E0F8BF04}"/>
            </a:ext>
          </a:extLst>
        </xdr:cNvPr>
        <xdr:cNvGrpSpPr/>
      </xdr:nvGrpSpPr>
      <xdr:grpSpPr>
        <a:xfrm>
          <a:off x="6545036" y="1003590"/>
          <a:ext cx="3912053" cy="2527464"/>
          <a:chOff x="6545036" y="1003590"/>
          <a:chExt cx="3912053" cy="2527464"/>
        </a:xfrm>
      </xdr:grpSpPr>
      <xdr:pic>
        <xdr:nvPicPr>
          <xdr:cNvPr id="10" name="図 9">
            <a:extLst>
              <a:ext uri="{FF2B5EF4-FFF2-40B4-BE49-F238E27FC236}">
                <a16:creationId xmlns:a16="http://schemas.microsoft.com/office/drawing/2014/main" id="{110310EF-B9F9-EEB4-9ABB-3A094BECC830}"/>
              </a:ext>
            </a:extLst>
          </xdr:cNvPr>
          <xdr:cNvPicPr>
            <a:picLocks noChangeAspect="1"/>
          </xdr:cNvPicPr>
        </xdr:nvPicPr>
        <xdr:blipFill rotWithShape="1">
          <a:blip xmlns:r="http://schemas.openxmlformats.org/officeDocument/2006/relationships" r:embed="rId1"/>
          <a:srcRect t="-1" b="36267"/>
          <a:stretch/>
        </xdr:blipFill>
        <xdr:spPr>
          <a:xfrm>
            <a:off x="6545036" y="1003590"/>
            <a:ext cx="3912053" cy="2527464"/>
          </a:xfrm>
          <a:prstGeom prst="rect">
            <a:avLst/>
          </a:prstGeom>
        </xdr:spPr>
      </xdr:pic>
      <xdr:sp macro="" textlink="">
        <xdr:nvSpPr>
          <xdr:cNvPr id="13" name="四角形: 角を丸くする 12">
            <a:extLst>
              <a:ext uri="{FF2B5EF4-FFF2-40B4-BE49-F238E27FC236}">
                <a16:creationId xmlns:a16="http://schemas.microsoft.com/office/drawing/2014/main" id="{CABD8C4E-86E0-4DE8-94A6-2995E951AB1F}"/>
              </a:ext>
            </a:extLst>
          </xdr:cNvPr>
          <xdr:cNvSpPr/>
        </xdr:nvSpPr>
        <xdr:spPr>
          <a:xfrm>
            <a:off x="6565448" y="1714498"/>
            <a:ext cx="3864428" cy="394607"/>
          </a:xfrm>
          <a:prstGeom prst="roundRect">
            <a:avLst>
              <a:gd name="adj" fmla="val 4054"/>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40822</xdr:colOff>
      <xdr:row>13</xdr:row>
      <xdr:rowOff>197303</xdr:rowOff>
    </xdr:from>
    <xdr:to>
      <xdr:col>7</xdr:col>
      <xdr:colOff>210911</xdr:colOff>
      <xdr:row>15</xdr:row>
      <xdr:rowOff>54427</xdr:rowOff>
    </xdr:to>
    <xdr:sp macro="" textlink="">
      <xdr:nvSpPr>
        <xdr:cNvPr id="15" name="四角形: 角を丸くする 14">
          <a:extLst>
            <a:ext uri="{FF2B5EF4-FFF2-40B4-BE49-F238E27FC236}">
              <a16:creationId xmlns:a16="http://schemas.microsoft.com/office/drawing/2014/main" id="{53AE3DEE-6661-4065-A1C7-F0B9793E6774}"/>
            </a:ext>
          </a:extLst>
        </xdr:cNvPr>
        <xdr:cNvSpPr/>
      </xdr:nvSpPr>
      <xdr:spPr>
        <a:xfrm>
          <a:off x="442233" y="3116036"/>
          <a:ext cx="4694464" cy="319767"/>
        </a:xfrm>
        <a:prstGeom prst="roundRect">
          <a:avLst>
            <a:gd name="adj" fmla="val 4054"/>
          </a:avLst>
        </a:prstGeom>
        <a:noFill/>
        <a:ln w="28575">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70758</xdr:colOff>
      <xdr:row>29</xdr:row>
      <xdr:rowOff>179615</xdr:rowOff>
    </xdr:from>
    <xdr:to>
      <xdr:col>7</xdr:col>
      <xdr:colOff>166007</xdr:colOff>
      <xdr:row>31</xdr:row>
      <xdr:rowOff>36739</xdr:rowOff>
    </xdr:to>
    <xdr:sp macro="" textlink="">
      <xdr:nvSpPr>
        <xdr:cNvPr id="16" name="四角形: 角を丸くする 15">
          <a:extLst>
            <a:ext uri="{FF2B5EF4-FFF2-40B4-BE49-F238E27FC236}">
              <a16:creationId xmlns:a16="http://schemas.microsoft.com/office/drawing/2014/main" id="{573D8A37-7E20-40F7-910E-39EF580A35A1}"/>
            </a:ext>
          </a:extLst>
        </xdr:cNvPr>
        <xdr:cNvSpPr/>
      </xdr:nvSpPr>
      <xdr:spPr>
        <a:xfrm>
          <a:off x="397329" y="6772276"/>
          <a:ext cx="4694464" cy="319767"/>
        </a:xfrm>
        <a:prstGeom prst="roundRect">
          <a:avLst>
            <a:gd name="adj" fmla="val 4054"/>
          </a:avLst>
        </a:prstGeom>
        <a:noFill/>
        <a:ln w="28575">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210911</xdr:colOff>
      <xdr:row>10</xdr:row>
      <xdr:rowOff>42553</xdr:rowOff>
    </xdr:from>
    <xdr:to>
      <xdr:col>12</xdr:col>
      <xdr:colOff>129267</xdr:colOff>
      <xdr:row>14</xdr:row>
      <xdr:rowOff>125866</xdr:rowOff>
    </xdr:to>
    <xdr:cxnSp macro="">
      <xdr:nvCxnSpPr>
        <xdr:cNvPr id="17" name="直線矢印コネクタ 16">
          <a:extLst>
            <a:ext uri="{FF2B5EF4-FFF2-40B4-BE49-F238E27FC236}">
              <a16:creationId xmlns:a16="http://schemas.microsoft.com/office/drawing/2014/main" id="{EBCA6D11-11B0-40C8-BE9C-7D4779A057CF}"/>
            </a:ext>
          </a:extLst>
        </xdr:cNvPr>
        <xdr:cNvCxnSpPr>
          <a:stCxn id="10" idx="1"/>
          <a:endCxn id="15" idx="3"/>
        </xdr:cNvCxnSpPr>
      </xdr:nvCxnSpPr>
      <xdr:spPr>
        <a:xfrm flipH="1">
          <a:off x="5136697" y="2267322"/>
          <a:ext cx="1408339" cy="1008598"/>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166007</xdr:colOff>
      <xdr:row>10</xdr:row>
      <xdr:rowOff>42553</xdr:rowOff>
    </xdr:from>
    <xdr:to>
      <xdr:col>12</xdr:col>
      <xdr:colOff>129267</xdr:colOff>
      <xdr:row>30</xdr:row>
      <xdr:rowOff>108177</xdr:rowOff>
    </xdr:to>
    <xdr:cxnSp macro="">
      <xdr:nvCxnSpPr>
        <xdr:cNvPr id="20" name="直線矢印コネクタ 19">
          <a:extLst>
            <a:ext uri="{FF2B5EF4-FFF2-40B4-BE49-F238E27FC236}">
              <a16:creationId xmlns:a16="http://schemas.microsoft.com/office/drawing/2014/main" id="{F3CFA3DC-7D99-479F-8F6B-350E123F5DAE}"/>
            </a:ext>
          </a:extLst>
        </xdr:cNvPr>
        <xdr:cNvCxnSpPr>
          <a:stCxn id="10" idx="1"/>
          <a:endCxn id="16" idx="3"/>
        </xdr:cNvCxnSpPr>
      </xdr:nvCxnSpPr>
      <xdr:spPr>
        <a:xfrm flipH="1">
          <a:off x="5091793" y="2267322"/>
          <a:ext cx="1453243" cy="4664838"/>
        </a:xfrm>
        <a:prstGeom prst="straightConnector1">
          <a:avLst/>
        </a:prstGeom>
        <a:ln w="381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530678</xdr:colOff>
      <xdr:row>11</xdr:row>
      <xdr:rowOff>170089</xdr:rowOff>
    </xdr:from>
    <xdr:to>
      <xdr:col>11</xdr:col>
      <xdr:colOff>141341</xdr:colOff>
      <xdr:row>12</xdr:row>
      <xdr:rowOff>226768</xdr:rowOff>
    </xdr:to>
    <xdr:sp macro="" textlink="">
      <xdr:nvSpPr>
        <xdr:cNvPr id="23" name="正方形/長方形 22">
          <a:extLst>
            <a:ext uri="{FF2B5EF4-FFF2-40B4-BE49-F238E27FC236}">
              <a16:creationId xmlns:a16="http://schemas.microsoft.com/office/drawing/2014/main" id="{E5E79C0C-520F-42CE-AE9B-858579E37ED7}"/>
            </a:ext>
          </a:extLst>
        </xdr:cNvPr>
        <xdr:cNvSpPr/>
      </xdr:nvSpPr>
      <xdr:spPr bwMode="auto">
        <a:xfrm>
          <a:off x="5456464" y="2626179"/>
          <a:ext cx="937360" cy="288000"/>
        </a:xfrm>
        <a:prstGeom prst="rect">
          <a:avLst/>
        </a:prstGeom>
        <a:solidFill>
          <a:schemeClr val="accent5">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全て一致</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0</xdr:colOff>
      <xdr:row>20</xdr:row>
      <xdr:rowOff>129269</xdr:rowOff>
    </xdr:from>
    <xdr:to>
      <xdr:col>49</xdr:col>
      <xdr:colOff>125559</xdr:colOff>
      <xdr:row>24</xdr:row>
      <xdr:rowOff>192429</xdr:rowOff>
    </xdr:to>
    <xdr:sp macro="" textlink="">
      <xdr:nvSpPr>
        <xdr:cNvPr id="24" name="四角形: 角を丸くする 23">
          <a:extLst>
            <a:ext uri="{FF2B5EF4-FFF2-40B4-BE49-F238E27FC236}">
              <a16:creationId xmlns:a16="http://schemas.microsoft.com/office/drawing/2014/main" id="{B4B897D0-0826-48CF-ADD9-0B1197CC26C1}"/>
            </a:ext>
          </a:extLst>
        </xdr:cNvPr>
        <xdr:cNvSpPr/>
      </xdr:nvSpPr>
      <xdr:spPr>
        <a:xfrm>
          <a:off x="6252483" y="4728483"/>
          <a:ext cx="6330416" cy="900000"/>
        </a:xfrm>
        <a:prstGeom prst="roundRect">
          <a:avLst>
            <a:gd name="adj" fmla="val 4784"/>
          </a:avLst>
        </a:prstGeom>
        <a:solidFill>
          <a:schemeClr val="accent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表９「消費者向無担保貸付金の金利別内訳」</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表１に記載した貸付残高全体のうち</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「消費者向無担保貸付」</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を貸付の</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金利ごとに分類</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して記載</a:t>
          </a:r>
          <a:endParaRPr kumimoji="1" lang="en-US" altLang="ja-JP" sz="1100">
            <a:solidFill>
              <a:schemeClr val="bg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残高は基準日（</a:t>
          </a:r>
          <a:r>
            <a:rPr kumimoji="1" lang="en-US" altLang="ja-JP" sz="1100">
              <a:solidFill>
                <a:schemeClr val="bg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月末日）時点の償却前の貸付残高（貸付当初の残高ではない）</a:t>
          </a:r>
        </a:p>
        <a:p>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　件数合計、残高合計は</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表１「消費者向無担保貸付」欄</a:t>
          </a:r>
          <a:r>
            <a:rPr kumimoji="1" lang="ja-JP" altLang="en-US" sz="1100">
              <a:solidFill>
                <a:schemeClr val="bg1"/>
              </a:solidFill>
              <a:effectLst/>
              <a:latin typeface="ＭＳ 明朝" panose="02020609040205080304" pitchFamily="17" charset="-128"/>
              <a:ea typeface="ＭＳ 明朝" panose="02020609040205080304" pitchFamily="17" charset="-128"/>
              <a:cs typeface="+mn-cs"/>
            </a:rPr>
            <a:t>と</a:t>
          </a:r>
          <a:r>
            <a:rPr kumimoji="1" lang="ja-JP" altLang="en-US" sz="1100">
              <a:solidFill>
                <a:schemeClr val="bg1"/>
              </a:solidFill>
              <a:effectLst/>
              <a:latin typeface="ＭＳ ゴシック" panose="020B0609070205080204" pitchFamily="49" charset="-128"/>
              <a:ea typeface="ＭＳ ゴシック" panose="020B0609070205080204" pitchFamily="49" charset="-128"/>
              <a:cs typeface="+mn-cs"/>
            </a:rPr>
            <a:t>一致</a:t>
          </a:r>
          <a:endParaRPr kumimoji="1" lang="en-US" altLang="ja-JP" sz="1100">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5</xdr:col>
      <xdr:colOff>367391</xdr:colOff>
      <xdr:row>0</xdr:row>
      <xdr:rowOff>129267</xdr:rowOff>
    </xdr:from>
    <xdr:to>
      <xdr:col>9</xdr:col>
      <xdr:colOff>88445</xdr:colOff>
      <xdr:row>2</xdr:row>
      <xdr:rowOff>108858</xdr:rowOff>
    </xdr:to>
    <xdr:sp macro="" textlink="">
      <xdr:nvSpPr>
        <xdr:cNvPr id="27" name="正方形/長方形 26">
          <a:extLst>
            <a:ext uri="{FF2B5EF4-FFF2-40B4-BE49-F238E27FC236}">
              <a16:creationId xmlns:a16="http://schemas.microsoft.com/office/drawing/2014/main" id="{2BA1132A-4404-45DB-A035-51FEEC602E3F}"/>
            </a:ext>
          </a:extLst>
        </xdr:cNvPr>
        <xdr:cNvSpPr/>
      </xdr:nvSpPr>
      <xdr:spPr bwMode="auto">
        <a:xfrm>
          <a:off x="3177267" y="129267"/>
          <a:ext cx="2837089" cy="306162"/>
        </a:xfrm>
        <a:prstGeom prst="rect">
          <a:avLst/>
        </a:prstGeom>
        <a:solidFill>
          <a:schemeClr val="accent6">
            <a:lumMod val="50000"/>
          </a:schemeClr>
        </a:solidFill>
        <a:ln w="25400" cap="flat" cmpd="sng" algn="ctr">
          <a:noFill/>
          <a:prstDash val="solid"/>
          <a:round/>
          <a:headEnd type="none" w="med" len="med"/>
          <a:tailEnd type="none" w="med" len="med"/>
        </a:ln>
        <a:effectLst/>
      </xdr:spPr>
      <xdr:txBody>
        <a:bodyPr vertOverflow="clip" horzOverflow="clip" wrap="none" lIns="18288" tIns="0" rIns="0" bIns="0" rtlCol="0" anchor="ctr" anchorCtr="1" upright="1"/>
        <a:lstStyle/>
        <a:p>
          <a:pPr algn="l"/>
          <a:r>
            <a:rPr kumimoji="1" lang="ja-JP" altLang="en-US" sz="1200">
              <a:solidFill>
                <a:schemeClr val="bg1"/>
              </a:solidFill>
              <a:latin typeface="ＭＳ ゴシック" panose="020B0609070205080204" pitchFamily="49" charset="-128"/>
              <a:ea typeface="ＭＳ ゴシック" panose="020B0609070205080204" pitchFamily="49" charset="-128"/>
            </a:rPr>
            <a:t>消費者向</a:t>
          </a:r>
          <a:r>
            <a:rPr kumimoji="1" lang="ja-JP" altLang="en-US" sz="1200">
              <a:solidFill>
                <a:schemeClr val="bg1"/>
              </a:solidFill>
              <a:latin typeface="ＭＳ 明朝" panose="02020609040205080304" pitchFamily="17" charset="-128"/>
              <a:ea typeface="ＭＳ 明朝" panose="02020609040205080304" pitchFamily="17" charset="-128"/>
            </a:rPr>
            <a:t>貸付が</a:t>
          </a:r>
          <a:r>
            <a:rPr kumimoji="1" lang="ja-JP" altLang="en-US" sz="1200">
              <a:solidFill>
                <a:schemeClr val="bg1"/>
              </a:solidFill>
              <a:latin typeface="ＭＳ ゴシック" panose="020B0609070205080204" pitchFamily="49" charset="-128"/>
              <a:ea typeface="ＭＳ ゴシック" panose="020B0609070205080204" pitchFamily="49" charset="-128"/>
            </a:rPr>
            <a:t>無</a:t>
          </a:r>
          <a:r>
            <a:rPr kumimoji="1" lang="ja-JP" altLang="en-US" sz="1200">
              <a:solidFill>
                <a:schemeClr val="bg1"/>
              </a:solidFill>
              <a:latin typeface="ＭＳ 明朝" panose="02020609040205080304" pitchFamily="17" charset="-128"/>
              <a:ea typeface="ＭＳ 明朝" panose="02020609040205080304" pitchFamily="17" charset="-128"/>
            </a:rPr>
            <a:t>ければ</a:t>
          </a:r>
          <a:r>
            <a:rPr kumimoji="1" lang="ja-JP" altLang="en-US" sz="1200">
              <a:solidFill>
                <a:schemeClr val="bg1"/>
              </a:solidFill>
              <a:latin typeface="ＭＳ ゴシック" panose="020B0609070205080204" pitchFamily="49" charset="-128"/>
              <a:ea typeface="ＭＳ ゴシック" panose="020B0609070205080204" pitchFamily="49" charset="-128"/>
            </a:rPr>
            <a:t>記載不要</a:t>
          </a:r>
          <a:endParaRPr kumimoji="1" lang="en-US" altLang="ja-JP" sz="1200">
            <a:solidFill>
              <a:schemeClr val="bg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8"/>
  <sheetViews>
    <sheetView tabSelected="1" view="pageBreakPreview" zoomScale="70" zoomScaleNormal="100" zoomScaleSheetLayoutView="70" workbookViewId="0"/>
  </sheetViews>
  <sheetFormatPr defaultColWidth="2.125" defaultRowHeight="15" customHeight="1" x14ac:dyDescent="0.7"/>
  <cols>
    <col min="1" max="1" width="2.125" style="55"/>
    <col min="2" max="2" width="2.125" style="55" customWidth="1"/>
    <col min="3" max="3" width="2.5" style="55" customWidth="1"/>
    <col min="4" max="4" width="2.125" style="55"/>
    <col min="5" max="5" width="2.5" style="55" customWidth="1"/>
    <col min="6" max="6" width="2.125" style="55"/>
    <col min="7" max="7" width="2.5" style="55" customWidth="1"/>
    <col min="8" max="16384" width="2.125" style="55"/>
  </cols>
  <sheetData>
    <row r="1" spans="1:81" ht="15" customHeight="1" x14ac:dyDescent="0.7">
      <c r="A1" s="55" t="s">
        <v>255</v>
      </c>
    </row>
    <row r="2" spans="1:81" ht="22.5" customHeight="1" x14ac:dyDescent="0.7">
      <c r="Y2" s="56" t="s">
        <v>269</v>
      </c>
      <c r="Z2" s="97">
        <v>5</v>
      </c>
      <c r="AA2" s="97"/>
      <c r="AB2" s="57" t="s">
        <v>268</v>
      </c>
      <c r="AC2" s="97">
        <v>5</v>
      </c>
      <c r="AD2" s="97"/>
      <c r="AE2" s="57" t="s">
        <v>267</v>
      </c>
      <c r="AF2" s="97">
        <v>31</v>
      </c>
      <c r="AG2" s="97"/>
      <c r="AH2" s="57" t="s">
        <v>266</v>
      </c>
      <c r="AI2" s="57"/>
    </row>
    <row r="3" spans="1:81" ht="22.5" customHeight="1" x14ac:dyDescent="0.7">
      <c r="A3" s="98" t="s">
        <v>28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4" spans="1:81" ht="14.25" customHeight="1" x14ac:dyDescent="0.7">
      <c r="BS4" s="88" t="s">
        <v>328</v>
      </c>
      <c r="BT4" s="88"/>
      <c r="BU4" s="88"/>
      <c r="BV4" s="88"/>
      <c r="BW4" s="87">
        <v>45000</v>
      </c>
      <c r="BX4" s="88"/>
      <c r="BY4" s="88"/>
      <c r="BZ4" s="88"/>
      <c r="CA4" s="88"/>
      <c r="CB4" s="88"/>
      <c r="CC4" s="88"/>
    </row>
    <row r="5" spans="1:81" ht="30" customHeight="1" x14ac:dyDescent="0.7">
      <c r="A5" s="58" t="s">
        <v>256</v>
      </c>
    </row>
    <row r="6" spans="1:81" ht="14.65" customHeight="1" x14ac:dyDescent="0.7"/>
    <row r="7" spans="1:81" ht="16.5" customHeight="1" x14ac:dyDescent="0.7">
      <c r="A7" s="57" t="s">
        <v>270</v>
      </c>
      <c r="B7" s="57"/>
      <c r="C7" s="54">
        <v>4</v>
      </c>
      <c r="D7" s="55" t="s">
        <v>63</v>
      </c>
      <c r="E7" s="54">
        <v>4</v>
      </c>
      <c r="F7" s="55" t="s">
        <v>64</v>
      </c>
      <c r="G7" s="54">
        <v>1</v>
      </c>
      <c r="H7" s="55" t="s">
        <v>29</v>
      </c>
      <c r="I7" s="55" t="s">
        <v>65</v>
      </c>
      <c r="K7" s="57" t="s">
        <v>257</v>
      </c>
      <c r="L7" s="57"/>
      <c r="M7" s="54">
        <v>5</v>
      </c>
      <c r="N7" s="55" t="s">
        <v>66</v>
      </c>
    </row>
    <row r="8" spans="1:81" ht="22.5" customHeight="1" x14ac:dyDescent="0.7"/>
    <row r="9" spans="1:81" ht="13.5" customHeight="1" x14ac:dyDescent="0.7">
      <c r="L9" s="55" t="s">
        <v>30</v>
      </c>
    </row>
    <row r="10" spans="1:81" ht="19.5" customHeight="1" x14ac:dyDescent="0.7">
      <c r="G10" s="57"/>
      <c r="H10" s="57"/>
      <c r="K10" s="55" t="s">
        <v>269</v>
      </c>
      <c r="L10" s="57"/>
      <c r="M10" s="97">
        <v>4</v>
      </c>
      <c r="N10" s="97"/>
      <c r="O10" s="55" t="s">
        <v>1</v>
      </c>
      <c r="P10" s="99">
        <v>2</v>
      </c>
      <c r="Q10" s="99"/>
      <c r="R10" s="55" t="s">
        <v>2</v>
      </c>
      <c r="S10" s="99">
        <v>1</v>
      </c>
      <c r="T10" s="99"/>
      <c r="U10" s="55" t="s">
        <v>3</v>
      </c>
      <c r="W10" s="55" t="s">
        <v>4</v>
      </c>
    </row>
    <row r="11" spans="1:81" ht="19.5" customHeight="1" x14ac:dyDescent="0.7">
      <c r="G11" s="57"/>
      <c r="H11" s="57"/>
      <c r="K11" s="55" t="s">
        <v>269</v>
      </c>
      <c r="L11" s="57"/>
      <c r="M11" s="97">
        <v>5</v>
      </c>
      <c r="N11" s="97"/>
      <c r="O11" s="55" t="s">
        <v>1</v>
      </c>
      <c r="P11" s="99">
        <v>1</v>
      </c>
      <c r="Q11" s="99"/>
      <c r="R11" s="55" t="s">
        <v>2</v>
      </c>
      <c r="S11" s="99">
        <v>31</v>
      </c>
      <c r="T11" s="99"/>
      <c r="U11" s="55" t="s">
        <v>3</v>
      </c>
      <c r="W11" s="55" t="s">
        <v>5</v>
      </c>
    </row>
    <row r="12" spans="1:81" ht="25.9" customHeight="1" x14ac:dyDescent="0.7">
      <c r="G12" s="59"/>
      <c r="H12" s="59"/>
    </row>
    <row r="13" spans="1:81" ht="18" customHeight="1" x14ac:dyDescent="0.7">
      <c r="L13" s="59" t="s">
        <v>6</v>
      </c>
      <c r="N13" s="59"/>
      <c r="O13" s="59"/>
    </row>
    <row r="14" spans="1:81" ht="18" customHeight="1" x14ac:dyDescent="0.7">
      <c r="M14" s="55" t="s">
        <v>258</v>
      </c>
      <c r="R14" s="55" t="s">
        <v>31</v>
      </c>
      <c r="S14" s="100"/>
      <c r="T14" s="100"/>
      <c r="U14" s="55" t="s">
        <v>32</v>
      </c>
      <c r="V14" s="55" t="s">
        <v>0</v>
      </c>
      <c r="W14" s="89" t="s">
        <v>273</v>
      </c>
      <c r="X14" s="89"/>
      <c r="Y14" s="89"/>
      <c r="Z14" s="89"/>
      <c r="AA14" s="89"/>
      <c r="AB14" s="55" t="s">
        <v>8</v>
      </c>
    </row>
    <row r="15" spans="1:81" ht="18" customHeight="1" x14ac:dyDescent="0.7"/>
    <row r="16" spans="1:81" ht="18" customHeight="1" x14ac:dyDescent="0.7">
      <c r="M16" s="55" t="s">
        <v>9</v>
      </c>
      <c r="R16" s="89" t="s">
        <v>274</v>
      </c>
      <c r="S16" s="89"/>
      <c r="T16" s="60" t="s">
        <v>17</v>
      </c>
      <c r="U16" s="89" t="s">
        <v>275</v>
      </c>
      <c r="V16" s="89"/>
      <c r="W16" s="89"/>
      <c r="X16" s="55" t="s">
        <v>18</v>
      </c>
    </row>
    <row r="17" spans="13:35" ht="18" customHeight="1" x14ac:dyDescent="0.7">
      <c r="M17" s="92" t="s">
        <v>10</v>
      </c>
      <c r="N17" s="92"/>
      <c r="O17" s="92"/>
      <c r="P17" s="92"/>
      <c r="Q17" s="57"/>
      <c r="R17" s="90" t="s">
        <v>276</v>
      </c>
      <c r="S17" s="90"/>
      <c r="T17" s="90"/>
      <c r="U17" s="90"/>
      <c r="V17" s="90"/>
      <c r="W17" s="90"/>
      <c r="X17" s="90"/>
      <c r="Y17" s="90"/>
      <c r="Z17" s="90"/>
      <c r="AA17" s="90"/>
      <c r="AB17" s="90"/>
      <c r="AC17" s="90"/>
      <c r="AD17" s="90"/>
      <c r="AE17" s="90"/>
      <c r="AF17" s="90"/>
      <c r="AG17" s="90"/>
      <c r="AH17" s="90"/>
      <c r="AI17" s="90"/>
    </row>
    <row r="18" spans="13:35" ht="18" customHeight="1" x14ac:dyDescent="0.7">
      <c r="Q18" s="57"/>
      <c r="R18" s="90"/>
      <c r="S18" s="90"/>
      <c r="T18" s="90"/>
      <c r="U18" s="90"/>
      <c r="V18" s="90"/>
      <c r="W18" s="90"/>
      <c r="X18" s="90"/>
      <c r="Y18" s="90"/>
      <c r="Z18" s="90"/>
      <c r="AA18" s="90"/>
      <c r="AB18" s="90"/>
      <c r="AC18" s="90"/>
      <c r="AD18" s="90"/>
      <c r="AE18" s="90"/>
      <c r="AF18" s="90"/>
      <c r="AG18" s="90"/>
      <c r="AH18" s="90"/>
      <c r="AI18" s="90"/>
    </row>
    <row r="19" spans="13:35" ht="10.5" customHeight="1" x14ac:dyDescent="0.7">
      <c r="Q19" s="57"/>
      <c r="R19" s="61"/>
      <c r="S19" s="61"/>
      <c r="T19" s="61"/>
      <c r="U19" s="61"/>
      <c r="V19" s="61"/>
      <c r="W19" s="61"/>
      <c r="X19" s="61"/>
      <c r="Y19" s="61"/>
      <c r="Z19" s="61"/>
      <c r="AA19" s="61"/>
      <c r="AB19" s="61"/>
      <c r="AC19" s="61"/>
      <c r="AD19" s="61"/>
      <c r="AE19" s="61"/>
      <c r="AF19" s="61"/>
      <c r="AG19" s="61"/>
      <c r="AH19" s="61"/>
      <c r="AI19" s="61"/>
    </row>
    <row r="20" spans="13:35" ht="18" customHeight="1" x14ac:dyDescent="0.7">
      <c r="N20" s="88" t="s">
        <v>11</v>
      </c>
      <c r="O20" s="88"/>
      <c r="P20" s="88"/>
      <c r="Q20" s="88"/>
      <c r="R20" s="55" t="s">
        <v>19</v>
      </c>
      <c r="S20" s="89" t="s">
        <v>277</v>
      </c>
      <c r="T20" s="89"/>
      <c r="U20" s="55" t="s">
        <v>7</v>
      </c>
      <c r="V20" s="89" t="s">
        <v>278</v>
      </c>
      <c r="W20" s="89"/>
      <c r="X20" s="89"/>
      <c r="Y20" s="60" t="s">
        <v>17</v>
      </c>
      <c r="Z20" s="89" t="s">
        <v>279</v>
      </c>
      <c r="AA20" s="89"/>
      <c r="AB20" s="89"/>
      <c r="AC20" s="89"/>
    </row>
    <row r="21" spans="13:35" ht="10.5" customHeight="1" x14ac:dyDescent="0.7"/>
    <row r="22" spans="13:35" ht="41.25" customHeight="1" x14ac:dyDescent="0.7">
      <c r="M22" s="91" t="s">
        <v>20</v>
      </c>
      <c r="N22" s="91"/>
      <c r="O22" s="91"/>
      <c r="P22" s="91"/>
      <c r="R22" s="96" t="s">
        <v>280</v>
      </c>
      <c r="S22" s="96"/>
      <c r="T22" s="96"/>
      <c r="U22" s="96"/>
      <c r="V22" s="96"/>
      <c r="W22" s="96"/>
      <c r="X22" s="96"/>
      <c r="Y22" s="96"/>
      <c r="Z22" s="96"/>
      <c r="AA22" s="96"/>
      <c r="AB22" s="96"/>
      <c r="AC22" s="96"/>
      <c r="AD22" s="96"/>
      <c r="AE22" s="96"/>
      <c r="AF22" s="96"/>
      <c r="AG22" s="96"/>
      <c r="AH22" s="96"/>
      <c r="AI22" s="96"/>
    </row>
    <row r="23" spans="13:35" ht="10.5" customHeight="1" x14ac:dyDescent="0.7"/>
    <row r="24" spans="13:35" ht="24" customHeight="1" x14ac:dyDescent="0.7">
      <c r="M24" s="92" t="s">
        <v>12</v>
      </c>
      <c r="N24" s="92"/>
      <c r="O24" s="92"/>
      <c r="P24" s="92"/>
      <c r="R24" s="93" t="s">
        <v>281</v>
      </c>
      <c r="S24" s="93"/>
      <c r="T24" s="93"/>
      <c r="U24" s="93"/>
      <c r="V24" s="93"/>
      <c r="W24" s="93"/>
      <c r="X24" s="93"/>
      <c r="Y24" s="93"/>
      <c r="Z24" s="93"/>
      <c r="AA24" s="93"/>
      <c r="AB24" s="93"/>
      <c r="AC24" s="93"/>
      <c r="AD24" s="93"/>
      <c r="AE24" s="93"/>
      <c r="AF24" s="93"/>
      <c r="AG24" s="93"/>
      <c r="AH24" s="57"/>
    </row>
    <row r="25" spans="13:35" ht="18" customHeight="1" x14ac:dyDescent="0.7">
      <c r="M25" s="55" t="s">
        <v>13</v>
      </c>
    </row>
    <row r="26" spans="13:35" ht="18" customHeight="1" x14ac:dyDescent="0.7"/>
    <row r="27" spans="13:35" ht="18" customHeight="1" x14ac:dyDescent="0.7">
      <c r="N27" s="92" t="s">
        <v>14</v>
      </c>
      <c r="O27" s="92"/>
      <c r="P27" s="92"/>
      <c r="Q27" s="92"/>
      <c r="R27" s="92"/>
      <c r="T27" s="94"/>
      <c r="U27" s="94"/>
      <c r="V27" s="94"/>
      <c r="W27" s="94"/>
      <c r="X27" s="94"/>
      <c r="Y27" s="94"/>
      <c r="Z27" s="94"/>
      <c r="AA27" s="94"/>
      <c r="AB27" s="94"/>
      <c r="AC27" s="94"/>
      <c r="AD27" s="94"/>
      <c r="AE27" s="94"/>
      <c r="AF27" s="94"/>
      <c r="AG27" s="94"/>
    </row>
    <row r="28" spans="13:35" ht="49.5" customHeight="1" x14ac:dyDescent="0.7">
      <c r="N28" s="91" t="s">
        <v>21</v>
      </c>
      <c r="O28" s="91"/>
      <c r="P28" s="91"/>
      <c r="Q28" s="91"/>
      <c r="R28" s="91"/>
      <c r="T28" s="94"/>
      <c r="U28" s="94"/>
      <c r="V28" s="94"/>
      <c r="W28" s="94"/>
      <c r="X28" s="94"/>
      <c r="Y28" s="94"/>
      <c r="Z28" s="94"/>
      <c r="AA28" s="94"/>
      <c r="AB28" s="94"/>
      <c r="AC28" s="94"/>
      <c r="AD28" s="94"/>
      <c r="AE28" s="94"/>
      <c r="AF28" s="94"/>
      <c r="AG28" s="94"/>
    </row>
    <row r="29" spans="13:35" ht="14.65" customHeight="1" x14ac:dyDescent="0.7"/>
    <row r="30" spans="13:35" ht="18" customHeight="1" x14ac:dyDescent="0.7">
      <c r="M30" s="55" t="s">
        <v>15</v>
      </c>
      <c r="Q30" s="92" t="s">
        <v>16</v>
      </c>
      <c r="R30" s="92"/>
      <c r="S30" s="92"/>
      <c r="T30" s="92"/>
      <c r="V30" s="93" t="s">
        <v>282</v>
      </c>
      <c r="W30" s="93"/>
      <c r="X30" s="93"/>
      <c r="Y30" s="93"/>
      <c r="Z30" s="93"/>
      <c r="AA30" s="93"/>
      <c r="AB30" s="93"/>
      <c r="AC30" s="93"/>
      <c r="AD30" s="93"/>
      <c r="AE30" s="93"/>
      <c r="AF30" s="93"/>
      <c r="AG30" s="93"/>
      <c r="AH30" s="93"/>
      <c r="AI30" s="93"/>
    </row>
    <row r="31" spans="13:35" ht="7.5" customHeight="1" x14ac:dyDescent="0.7"/>
    <row r="32" spans="13:35" ht="18" customHeight="1" x14ac:dyDescent="0.7">
      <c r="Q32" s="92" t="s">
        <v>12</v>
      </c>
      <c r="R32" s="92"/>
      <c r="S32" s="92"/>
      <c r="T32" s="92"/>
      <c r="V32" s="93" t="s">
        <v>283</v>
      </c>
      <c r="W32" s="93"/>
      <c r="X32" s="93"/>
      <c r="Y32" s="93"/>
      <c r="Z32" s="93"/>
      <c r="AA32" s="93"/>
      <c r="AB32" s="93"/>
      <c r="AC32" s="93"/>
      <c r="AD32" s="93"/>
      <c r="AE32" s="93"/>
      <c r="AF32" s="93"/>
      <c r="AG32" s="93"/>
      <c r="AH32" s="93"/>
      <c r="AI32" s="93"/>
    </row>
    <row r="33" spans="1:35" ht="6.75" customHeight="1" x14ac:dyDescent="0.7"/>
    <row r="34" spans="1:35" ht="18" customHeight="1" x14ac:dyDescent="0.7">
      <c r="Q34" s="92" t="s">
        <v>11</v>
      </c>
      <c r="R34" s="92"/>
      <c r="S34" s="92"/>
      <c r="T34" s="92"/>
      <c r="V34" s="55" t="s">
        <v>22</v>
      </c>
      <c r="W34" s="89" t="s">
        <v>284</v>
      </c>
      <c r="X34" s="89"/>
      <c r="Y34" s="55" t="s">
        <v>23</v>
      </c>
      <c r="Z34" s="89" t="s">
        <v>285</v>
      </c>
      <c r="AA34" s="89"/>
      <c r="AB34" s="89"/>
      <c r="AC34" s="60" t="s">
        <v>17</v>
      </c>
      <c r="AD34" s="89" t="s">
        <v>285</v>
      </c>
      <c r="AE34" s="89"/>
      <c r="AF34" s="89"/>
      <c r="AG34" s="89"/>
    </row>
    <row r="35" spans="1:35" ht="6.95" customHeight="1" x14ac:dyDescent="0.7"/>
    <row r="36" spans="1:35" ht="15" customHeight="1" x14ac:dyDescent="0.7">
      <c r="A36" s="62" t="s">
        <v>24</v>
      </c>
      <c r="Q36" s="95" t="s">
        <v>326</v>
      </c>
      <c r="R36" s="95"/>
      <c r="S36" s="95"/>
      <c r="T36" s="95"/>
      <c r="V36" s="93" t="s">
        <v>327</v>
      </c>
      <c r="W36" s="93"/>
      <c r="X36" s="93"/>
      <c r="Y36" s="93"/>
      <c r="Z36" s="93"/>
      <c r="AA36" s="93"/>
      <c r="AB36" s="93"/>
      <c r="AC36" s="93"/>
      <c r="AD36" s="93"/>
      <c r="AE36" s="93"/>
      <c r="AF36" s="93"/>
      <c r="AG36" s="93"/>
      <c r="AH36" s="93"/>
      <c r="AI36" s="93"/>
    </row>
    <row r="37" spans="1:35" ht="7.5" customHeight="1" x14ac:dyDescent="0.7"/>
    <row r="38" spans="1:35" ht="15" customHeight="1" x14ac:dyDescent="0.7">
      <c r="B38" s="62" t="s">
        <v>27</v>
      </c>
    </row>
  </sheetData>
  <customSheetViews>
    <customSheetView guid="{4D558490-D251-49DF-A70B-D147143E3D44}" showPageBreaks="1">
      <selection activeCell="AN3" sqref="AN3"/>
      <pageMargins left="0.9055118110236221" right="0.9055118110236221" top="0.74803149606299213" bottom="0.74803149606299213" header="0.31496062992125984" footer="0.31496062992125984"/>
      <pageSetup paperSize="9" orientation="portrait" r:id="rId1"/>
      <headerFooter>
        <oddFooter xml:space="preserve">&amp;C&amp;9&amp;U業務【東京都】1／12ページ&amp;R&amp;"游明朝,標準"&amp;9
</oddFooter>
      </headerFooter>
    </customSheetView>
  </customSheetViews>
  <mergeCells count="40">
    <mergeCell ref="Z2:AA2"/>
    <mergeCell ref="AC2:AD2"/>
    <mergeCell ref="AF2:AG2"/>
    <mergeCell ref="N20:Q20"/>
    <mergeCell ref="M17:P17"/>
    <mergeCell ref="A3:AI3"/>
    <mergeCell ref="P10:Q10"/>
    <mergeCell ref="P11:Q11"/>
    <mergeCell ref="S10:T10"/>
    <mergeCell ref="S11:T11"/>
    <mergeCell ref="S14:T14"/>
    <mergeCell ref="R16:S16"/>
    <mergeCell ref="M11:N11"/>
    <mergeCell ref="M10:N10"/>
    <mergeCell ref="W14:AA14"/>
    <mergeCell ref="Q36:T36"/>
    <mergeCell ref="V36:AI36"/>
    <mergeCell ref="Z20:AC20"/>
    <mergeCell ref="R22:AI22"/>
    <mergeCell ref="Q34:T34"/>
    <mergeCell ref="V32:AI32"/>
    <mergeCell ref="W34:X34"/>
    <mergeCell ref="Z34:AB34"/>
    <mergeCell ref="AD34:AG34"/>
    <mergeCell ref="Q32:T32"/>
    <mergeCell ref="M22:P22"/>
    <mergeCell ref="M24:P24"/>
    <mergeCell ref="N27:R27"/>
    <mergeCell ref="N28:R28"/>
    <mergeCell ref="Q30:T30"/>
    <mergeCell ref="R24:AG24"/>
    <mergeCell ref="T27:AG27"/>
    <mergeCell ref="T28:AG28"/>
    <mergeCell ref="V30:AI30"/>
    <mergeCell ref="BW4:CC4"/>
    <mergeCell ref="BS4:BV4"/>
    <mergeCell ref="S20:T20"/>
    <mergeCell ref="V20:X20"/>
    <mergeCell ref="U16:W16"/>
    <mergeCell ref="R17:AI18"/>
  </mergeCells>
  <phoneticPr fontId="1"/>
  <conditionalFormatting sqref="Z2 AC2 AF2 C7 E7 G7 M7 M10 M11 P10 P11 S10 S11 W14 U16 R16 R17 S20 V20 Z20 R22 R24 V30 V32 W34 Z34 AD34">
    <cfRule type="expression" dxfId="30" priority="2">
      <formula>C2&lt;&gt;""</formula>
    </cfRule>
  </conditionalFormatting>
  <conditionalFormatting sqref="V36">
    <cfRule type="expression" dxfId="29" priority="1">
      <formula>V36&lt;&gt;""</formula>
    </cfRule>
  </conditionalFormatting>
  <dataValidations count="1">
    <dataValidation imeMode="halfAlpha" allowBlank="1" showInputMessage="1" showErrorMessage="1" sqref="AD34:AG34 E7 G7 A7:C7 K7:M7 P10:Q11 S10:T11 S14:T14 L10:M11 R16:S16 U16:W16 S20:T20 V20:X20 Z20:AC20 W34:X34 Z34:AB34 W14" xr:uid="{00000000-0002-0000-00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&amp;C【愛知県】1/12&amp;R&amp;"游明朝,標準"&amp;9
</oddFooter>
  </headerFooter>
  <ignoredErrors>
    <ignoredError sqref="W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view="pageBreakPreview" zoomScale="70" zoomScaleNormal="70" zoomScaleSheetLayoutView="70" workbookViewId="0">
      <selection activeCell="W28" sqref="W28"/>
    </sheetView>
  </sheetViews>
  <sheetFormatPr defaultColWidth="2.125" defaultRowHeight="18" customHeight="1" x14ac:dyDescent="0.7"/>
  <cols>
    <col min="1" max="1" width="3.25" style="1" bestFit="1" customWidth="1"/>
    <col min="2" max="2" width="1.875" style="1" customWidth="1"/>
    <col min="3" max="3" width="1" style="1" customWidth="1"/>
    <col min="4" max="4" width="19" style="1" customWidth="1"/>
    <col min="5" max="5" width="12.125" style="1" customWidth="1"/>
    <col min="6" max="6" width="11" style="1" customWidth="1"/>
    <col min="7" max="7" width="16.25" style="1" customWidth="1"/>
    <col min="8" max="8" width="11" style="1" customWidth="1"/>
    <col min="9" max="16384" width="2.125" style="1"/>
  </cols>
  <sheetData>
    <row r="1" spans="1:8" ht="18" customHeight="1" x14ac:dyDescent="0.7">
      <c r="A1" s="71">
        <v>10</v>
      </c>
      <c r="B1" s="71"/>
      <c r="C1" s="71" t="s">
        <v>156</v>
      </c>
      <c r="D1" s="71"/>
    </row>
    <row r="2" spans="1:8" ht="7.5" customHeight="1" x14ac:dyDescent="0.7"/>
    <row r="3" spans="1:8" ht="13.5" customHeight="1" x14ac:dyDescent="0.7">
      <c r="A3" s="136" t="s">
        <v>106</v>
      </c>
      <c r="B3" s="137"/>
      <c r="C3" s="137"/>
      <c r="D3" s="138"/>
      <c r="E3" s="118" t="s">
        <v>107</v>
      </c>
      <c r="F3" s="22"/>
      <c r="G3" s="118" t="s">
        <v>105</v>
      </c>
      <c r="H3" s="22"/>
    </row>
    <row r="4" spans="1:8" ht="27" customHeight="1" x14ac:dyDescent="0.25">
      <c r="A4" s="133" t="s">
        <v>104</v>
      </c>
      <c r="B4" s="134"/>
      <c r="C4" s="134"/>
      <c r="D4" s="135"/>
      <c r="E4" s="107"/>
      <c r="F4" s="23" t="s">
        <v>108</v>
      </c>
      <c r="G4" s="119"/>
      <c r="H4" s="23" t="s">
        <v>108</v>
      </c>
    </row>
    <row r="5" spans="1:8" ht="18" customHeight="1" x14ac:dyDescent="0.7">
      <c r="A5" s="154" t="s">
        <v>246</v>
      </c>
      <c r="B5" s="155"/>
      <c r="C5" s="155"/>
      <c r="D5" s="156"/>
      <c r="E5" s="63">
        <v>1</v>
      </c>
      <c r="F5" s="24">
        <f>IFERROR(E5/$E$13,"")</f>
        <v>0.2</v>
      </c>
      <c r="G5" s="63">
        <v>1000</v>
      </c>
      <c r="H5" s="24">
        <f>IFERROR(G5/$G$13,"")</f>
        <v>0.12269938650306748</v>
      </c>
    </row>
    <row r="6" spans="1:8" ht="18" customHeight="1" x14ac:dyDescent="0.7">
      <c r="A6" s="142" t="s">
        <v>247</v>
      </c>
      <c r="B6" s="143"/>
      <c r="C6" s="143"/>
      <c r="D6" s="144"/>
      <c r="E6" s="63">
        <v>4</v>
      </c>
      <c r="F6" s="24">
        <f t="shared" ref="F6:F12" si="0">IFERROR(E6/$E$13,"")</f>
        <v>0.8</v>
      </c>
      <c r="G6" s="63">
        <v>7150</v>
      </c>
      <c r="H6" s="24">
        <f t="shared" ref="H6:H12" si="1">IFERROR(G6/$G$13,"")</f>
        <v>0.87730061349693256</v>
      </c>
    </row>
    <row r="7" spans="1:8" ht="18" customHeight="1" x14ac:dyDescent="0.7">
      <c r="A7" s="142" t="s">
        <v>248</v>
      </c>
      <c r="B7" s="143"/>
      <c r="C7" s="143"/>
      <c r="D7" s="144"/>
      <c r="E7" s="63"/>
      <c r="F7" s="24">
        <f t="shared" si="0"/>
        <v>0</v>
      </c>
      <c r="G7" s="63"/>
      <c r="H7" s="24">
        <f t="shared" si="1"/>
        <v>0</v>
      </c>
    </row>
    <row r="8" spans="1:8" ht="18" customHeight="1" x14ac:dyDescent="0.7">
      <c r="A8" s="142" t="s">
        <v>249</v>
      </c>
      <c r="B8" s="143"/>
      <c r="C8" s="143"/>
      <c r="D8" s="144"/>
      <c r="E8" s="63"/>
      <c r="F8" s="24">
        <f t="shared" si="0"/>
        <v>0</v>
      </c>
      <c r="G8" s="63"/>
      <c r="H8" s="24">
        <f t="shared" si="1"/>
        <v>0</v>
      </c>
    </row>
    <row r="9" spans="1:8" ht="18" customHeight="1" x14ac:dyDescent="0.7">
      <c r="A9" s="142" t="s">
        <v>215</v>
      </c>
      <c r="B9" s="143"/>
      <c r="C9" s="143"/>
      <c r="D9" s="144"/>
      <c r="E9" s="63"/>
      <c r="F9" s="24">
        <f t="shared" si="0"/>
        <v>0</v>
      </c>
      <c r="G9" s="63"/>
      <c r="H9" s="24">
        <f t="shared" si="1"/>
        <v>0</v>
      </c>
    </row>
    <row r="10" spans="1:8" ht="18" customHeight="1" x14ac:dyDescent="0.7">
      <c r="A10" s="142" t="s">
        <v>250</v>
      </c>
      <c r="B10" s="143"/>
      <c r="C10" s="143"/>
      <c r="D10" s="144"/>
      <c r="E10" s="63"/>
      <c r="F10" s="24">
        <f t="shared" si="0"/>
        <v>0</v>
      </c>
      <c r="G10" s="63"/>
      <c r="H10" s="24">
        <f t="shared" si="1"/>
        <v>0</v>
      </c>
    </row>
    <row r="11" spans="1:8" ht="18" customHeight="1" x14ac:dyDescent="0.7">
      <c r="A11" s="157" t="s">
        <v>251</v>
      </c>
      <c r="B11" s="143"/>
      <c r="C11" s="143"/>
      <c r="D11" s="144"/>
      <c r="E11" s="63"/>
      <c r="F11" s="24">
        <f t="shared" si="0"/>
        <v>0</v>
      </c>
      <c r="G11" s="63"/>
      <c r="H11" s="24">
        <f t="shared" si="1"/>
        <v>0</v>
      </c>
    </row>
    <row r="12" spans="1:8" ht="18" customHeight="1" x14ac:dyDescent="0.7">
      <c r="A12" s="142" t="s">
        <v>158</v>
      </c>
      <c r="B12" s="143"/>
      <c r="C12" s="143"/>
      <c r="D12" s="144"/>
      <c r="E12" s="63"/>
      <c r="F12" s="24">
        <f t="shared" si="0"/>
        <v>0</v>
      </c>
      <c r="G12" s="63"/>
      <c r="H12" s="24">
        <f t="shared" si="1"/>
        <v>0</v>
      </c>
    </row>
    <row r="13" spans="1:8" ht="18" customHeight="1" x14ac:dyDescent="0.7">
      <c r="A13" s="158" t="s">
        <v>109</v>
      </c>
      <c r="B13" s="159"/>
      <c r="C13" s="159"/>
      <c r="D13" s="160"/>
      <c r="E13" s="25">
        <f>SUM(E5:E12)</f>
        <v>5</v>
      </c>
      <c r="F13" s="26">
        <f>SUM(F5:F12)</f>
        <v>1</v>
      </c>
      <c r="G13" s="25">
        <f>SUM(G5:G12)</f>
        <v>8150</v>
      </c>
      <c r="H13" s="26">
        <f>SUM(H5:H12)</f>
        <v>1</v>
      </c>
    </row>
    <row r="14" spans="1:8" ht="18" customHeight="1" x14ac:dyDescent="0.7">
      <c r="A14" s="162" t="s">
        <v>259</v>
      </c>
      <c r="B14" s="163"/>
      <c r="C14" s="163"/>
      <c r="D14" s="163"/>
      <c r="E14" s="163"/>
      <c r="F14" s="164"/>
      <c r="G14" s="80">
        <f>IFERROR(ROUNDDOWN(G13/E13,2),"")</f>
        <v>1630</v>
      </c>
      <c r="H14" s="27"/>
    </row>
    <row r="15" spans="1:8" ht="7.5" customHeight="1" x14ac:dyDescent="0.7">
      <c r="A15" s="10"/>
      <c r="B15" s="10"/>
      <c r="C15" s="10"/>
      <c r="D15" s="10"/>
      <c r="E15" s="10"/>
      <c r="F15" s="10"/>
      <c r="G15" s="28"/>
      <c r="H15" s="29"/>
    </row>
    <row r="16" spans="1:8" ht="18" customHeight="1" x14ac:dyDescent="0.7">
      <c r="A16" s="4" t="s">
        <v>26</v>
      </c>
      <c r="B16" s="4"/>
      <c r="C16" s="4"/>
      <c r="D16" s="4"/>
      <c r="E16" s="4"/>
    </row>
    <row r="17" spans="1:8" ht="18" customHeight="1" x14ac:dyDescent="0.7">
      <c r="A17" s="4"/>
      <c r="B17" s="4">
        <v>1</v>
      </c>
      <c r="C17" s="4"/>
      <c r="D17" s="4" t="s">
        <v>159</v>
      </c>
      <c r="E17" s="4"/>
    </row>
    <row r="18" spans="1:8" ht="18" customHeight="1" x14ac:dyDescent="0.7">
      <c r="A18" s="4"/>
      <c r="B18" s="14">
        <v>2</v>
      </c>
      <c r="C18" s="14"/>
      <c r="D18" s="14" t="s">
        <v>160</v>
      </c>
      <c r="E18" s="30"/>
      <c r="F18" s="30"/>
      <c r="G18" s="30"/>
      <c r="H18" s="30"/>
    </row>
    <row r="19" spans="1:8" ht="33.75" customHeight="1" x14ac:dyDescent="0.7">
      <c r="A19" s="4"/>
      <c r="B19" s="14"/>
      <c r="C19" s="14"/>
      <c r="D19" s="205"/>
      <c r="E19" s="205"/>
      <c r="F19" s="205"/>
      <c r="G19" s="205"/>
      <c r="H19" s="205"/>
    </row>
    <row r="20" spans="1:8" ht="18" customHeight="1" x14ac:dyDescent="0.7">
      <c r="A20" s="71">
        <v>11</v>
      </c>
      <c r="B20" s="71"/>
      <c r="C20" s="71" t="s">
        <v>157</v>
      </c>
      <c r="D20" s="71"/>
    </row>
    <row r="21" spans="1:8" ht="7.5" customHeight="1" x14ac:dyDescent="0.7"/>
    <row r="22" spans="1:8" ht="13.5" customHeight="1" x14ac:dyDescent="0.7">
      <c r="A22" s="136" t="s">
        <v>106</v>
      </c>
      <c r="B22" s="137"/>
      <c r="C22" s="137"/>
      <c r="D22" s="138"/>
      <c r="E22" s="118" t="s">
        <v>107</v>
      </c>
      <c r="F22" s="22"/>
      <c r="G22" s="118" t="s">
        <v>105</v>
      </c>
      <c r="H22" s="22"/>
    </row>
    <row r="23" spans="1:8" ht="27" customHeight="1" x14ac:dyDescent="0.25">
      <c r="A23" s="133" t="s">
        <v>121</v>
      </c>
      <c r="B23" s="134"/>
      <c r="C23" s="134"/>
      <c r="D23" s="135"/>
      <c r="E23" s="107"/>
      <c r="F23" s="23" t="s">
        <v>108</v>
      </c>
      <c r="G23" s="119"/>
      <c r="H23" s="23" t="s">
        <v>108</v>
      </c>
    </row>
    <row r="24" spans="1:8" ht="18" customHeight="1" x14ac:dyDescent="0.7">
      <c r="A24" s="174" t="s">
        <v>253</v>
      </c>
      <c r="B24" s="175"/>
      <c r="C24" s="175"/>
      <c r="D24" s="176"/>
      <c r="E24" s="63"/>
      <c r="F24" s="31">
        <f>IFERROR(E24/$E$31,"")</f>
        <v>0</v>
      </c>
      <c r="G24" s="63"/>
      <c r="H24" s="31">
        <f>IFERROR(G24/$G$31,"")</f>
        <v>0</v>
      </c>
    </row>
    <row r="25" spans="1:8" ht="18" customHeight="1" x14ac:dyDescent="0.7">
      <c r="A25" s="177" t="s">
        <v>252</v>
      </c>
      <c r="B25" s="178"/>
      <c r="C25" s="178"/>
      <c r="D25" s="179"/>
      <c r="E25" s="63"/>
      <c r="F25" s="31">
        <f t="shared" ref="F25:F30" si="2">IFERROR(E25/$E$31,"")</f>
        <v>0</v>
      </c>
      <c r="G25" s="63"/>
      <c r="H25" s="31">
        <f t="shared" ref="H25:H30" si="3">IFERROR(G25/$G$31,"")</f>
        <v>0</v>
      </c>
    </row>
    <row r="26" spans="1:8" ht="18" customHeight="1" x14ac:dyDescent="0.7">
      <c r="A26" s="177" t="s">
        <v>254</v>
      </c>
      <c r="B26" s="178"/>
      <c r="C26" s="178"/>
      <c r="D26" s="179"/>
      <c r="E26" s="63">
        <v>3</v>
      </c>
      <c r="F26" s="31">
        <f t="shared" si="2"/>
        <v>0.6</v>
      </c>
      <c r="G26" s="63">
        <v>5340</v>
      </c>
      <c r="H26" s="31">
        <f t="shared" si="3"/>
        <v>0.65521472392638036</v>
      </c>
    </row>
    <row r="27" spans="1:8" ht="18" customHeight="1" x14ac:dyDescent="0.7">
      <c r="A27" s="177" t="s">
        <v>243</v>
      </c>
      <c r="B27" s="178"/>
      <c r="C27" s="178"/>
      <c r="D27" s="179"/>
      <c r="E27" s="63">
        <v>2</v>
      </c>
      <c r="F27" s="31">
        <f t="shared" si="2"/>
        <v>0.4</v>
      </c>
      <c r="G27" s="63">
        <v>2810</v>
      </c>
      <c r="H27" s="31">
        <f t="shared" si="3"/>
        <v>0.34478527607361964</v>
      </c>
    </row>
    <row r="28" spans="1:8" ht="18" customHeight="1" x14ac:dyDescent="0.7">
      <c r="A28" s="177" t="s">
        <v>244</v>
      </c>
      <c r="B28" s="178"/>
      <c r="C28" s="178"/>
      <c r="D28" s="179"/>
      <c r="E28" s="63"/>
      <c r="F28" s="31">
        <f t="shared" si="2"/>
        <v>0</v>
      </c>
      <c r="G28" s="63"/>
      <c r="H28" s="31">
        <f t="shared" si="3"/>
        <v>0</v>
      </c>
    </row>
    <row r="29" spans="1:8" ht="18" customHeight="1" x14ac:dyDescent="0.7">
      <c r="A29" s="177" t="s">
        <v>245</v>
      </c>
      <c r="B29" s="178"/>
      <c r="C29" s="178"/>
      <c r="D29" s="179"/>
      <c r="E29" s="63"/>
      <c r="F29" s="31">
        <f t="shared" si="2"/>
        <v>0</v>
      </c>
      <c r="G29" s="63"/>
      <c r="H29" s="31">
        <f t="shared" si="3"/>
        <v>0</v>
      </c>
    </row>
    <row r="30" spans="1:8" ht="18" customHeight="1" x14ac:dyDescent="0.7">
      <c r="A30" s="177" t="s">
        <v>232</v>
      </c>
      <c r="B30" s="178"/>
      <c r="C30" s="178"/>
      <c r="D30" s="179"/>
      <c r="E30" s="63"/>
      <c r="F30" s="31">
        <f t="shared" si="2"/>
        <v>0</v>
      </c>
      <c r="G30" s="63"/>
      <c r="H30" s="31">
        <f t="shared" si="3"/>
        <v>0</v>
      </c>
    </row>
    <row r="31" spans="1:8" ht="18" customHeight="1" x14ac:dyDescent="0.7">
      <c r="A31" s="171" t="s">
        <v>109</v>
      </c>
      <c r="B31" s="172"/>
      <c r="C31" s="172"/>
      <c r="D31" s="173"/>
      <c r="E31" s="32">
        <f>SUM(E24:E30)</f>
        <v>5</v>
      </c>
      <c r="F31" s="33">
        <f>SUM(F24:F30)</f>
        <v>1</v>
      </c>
      <c r="G31" s="32">
        <f>SUM(G24:G30)</f>
        <v>8150</v>
      </c>
      <c r="H31" s="33">
        <f>SUM(H24:H30)</f>
        <v>1</v>
      </c>
    </row>
    <row r="32" spans="1:8" ht="7.5" customHeight="1" x14ac:dyDescent="0.7">
      <c r="A32" s="20"/>
      <c r="B32" s="20"/>
      <c r="C32" s="20"/>
      <c r="D32" s="20"/>
      <c r="E32" s="21"/>
      <c r="F32" s="21"/>
      <c r="G32" s="21"/>
      <c r="H32" s="21"/>
    </row>
    <row r="33" spans="1:8" ht="18" customHeight="1" x14ac:dyDescent="0.7">
      <c r="A33" s="4" t="s">
        <v>26</v>
      </c>
      <c r="B33" s="4"/>
      <c r="C33" s="4"/>
      <c r="D33" s="4"/>
      <c r="E33" s="4"/>
      <c r="F33" s="4"/>
      <c r="G33" s="4"/>
      <c r="H33" s="4"/>
    </row>
    <row r="34" spans="1:8" ht="18" customHeight="1" x14ac:dyDescent="0.7">
      <c r="A34" s="4"/>
      <c r="B34" s="14" t="s">
        <v>161</v>
      </c>
      <c r="C34" s="14"/>
      <c r="D34" s="14"/>
      <c r="E34" s="4"/>
      <c r="F34" s="4"/>
      <c r="G34" s="4"/>
      <c r="H34" s="4"/>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&amp;C&amp;9&amp;U業務【東京都】10／12ページ&amp;R&amp;"游明朝,標準"&amp;9
</oddFooter>
      </headerFooter>
    </customSheetView>
  </customSheetViews>
  <mergeCells count="27">
    <mergeCell ref="A31:D31"/>
    <mergeCell ref="A27:D27"/>
    <mergeCell ref="A24:D24"/>
    <mergeCell ref="A25:D25"/>
    <mergeCell ref="A26:D26"/>
    <mergeCell ref="A28:D28"/>
    <mergeCell ref="A29:D29"/>
    <mergeCell ref="A30:D30"/>
    <mergeCell ref="A12:D12"/>
    <mergeCell ref="A13:D13"/>
    <mergeCell ref="A14:F14"/>
    <mergeCell ref="D19:H19"/>
    <mergeCell ref="A22:D22"/>
    <mergeCell ref="E22:E23"/>
    <mergeCell ref="G22:G23"/>
    <mergeCell ref="A23:D23"/>
    <mergeCell ref="A7:D7"/>
    <mergeCell ref="A8:D8"/>
    <mergeCell ref="A9:D9"/>
    <mergeCell ref="A10:D10"/>
    <mergeCell ref="A11:D11"/>
    <mergeCell ref="A6:D6"/>
    <mergeCell ref="A3:D3"/>
    <mergeCell ref="E3:E4"/>
    <mergeCell ref="G3:G4"/>
    <mergeCell ref="A4:D4"/>
    <mergeCell ref="A5:D5"/>
  </mergeCells>
  <phoneticPr fontId="1"/>
  <conditionalFormatting sqref="E5:E12">
    <cfRule type="expression" dxfId="6" priority="4">
      <formula>E5&lt;&gt;""</formula>
    </cfRule>
  </conditionalFormatting>
  <conditionalFormatting sqref="G5:G12">
    <cfRule type="expression" dxfId="5" priority="3">
      <formula>G5&lt;&gt;""</formula>
    </cfRule>
  </conditionalFormatting>
  <conditionalFormatting sqref="E24:E30">
    <cfRule type="expression" dxfId="4" priority="2">
      <formula>E24&lt;&gt;""</formula>
    </cfRule>
  </conditionalFormatting>
  <conditionalFormatting sqref="G24:G30">
    <cfRule type="expression" dxfId="3" priority="1">
      <formula>G24&lt;&gt;""</formula>
    </cfRule>
  </conditionalFormatting>
  <dataValidations count="1">
    <dataValidation imeMode="halfAlpha" allowBlank="1" showInputMessage="1" showErrorMessage="1" sqref="E5:F13 H5:H15 F24:F32 G24:G31 E24:E31 H24:H32 G5:G14" xr:uid="{00000000-0002-0000-09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&amp;C【愛知県】10/12&amp;R&amp;"游明朝,標準"&amp;9
</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view="pageBreakPreview" zoomScale="70" zoomScaleNormal="70" zoomScaleSheetLayoutView="70" workbookViewId="0">
      <selection activeCell="AE11" sqref="AE11"/>
    </sheetView>
  </sheetViews>
  <sheetFormatPr defaultColWidth="2.125" defaultRowHeight="18" customHeight="1" x14ac:dyDescent="0.7"/>
  <cols>
    <col min="1" max="1" width="3.25" style="1" bestFit="1" customWidth="1"/>
    <col min="2" max="2" width="1.875" style="1" customWidth="1"/>
    <col min="3" max="3" width="1" style="1" customWidth="1"/>
    <col min="4" max="4" width="19.5" style="1" customWidth="1"/>
    <col min="5" max="5" width="22.25" style="1" customWidth="1"/>
    <col min="6" max="6" width="27.875" style="1" customWidth="1"/>
    <col min="7" max="16384" width="2.125" style="1"/>
  </cols>
  <sheetData>
    <row r="1" spans="1:6" ht="18" customHeight="1" x14ac:dyDescent="0.7">
      <c r="A1" s="71">
        <v>12</v>
      </c>
      <c r="B1" s="71"/>
      <c r="C1" s="71" t="s">
        <v>162</v>
      </c>
      <c r="D1" s="71"/>
    </row>
    <row r="2" spans="1:6" ht="18" customHeight="1" x14ac:dyDescent="0.7">
      <c r="A2" s="86" t="s">
        <v>324</v>
      </c>
      <c r="C2" s="1" t="s">
        <v>163</v>
      </c>
    </row>
    <row r="3" spans="1:6" ht="7.5" customHeight="1" x14ac:dyDescent="0.7"/>
    <row r="4" spans="1:6" ht="34.5" customHeight="1" x14ac:dyDescent="0.7">
      <c r="A4" s="212"/>
      <c r="B4" s="213"/>
      <c r="C4" s="213"/>
      <c r="D4" s="214"/>
      <c r="E4" s="17" t="s">
        <v>164</v>
      </c>
    </row>
    <row r="5" spans="1:6" ht="21" customHeight="1" x14ac:dyDescent="0.7">
      <c r="A5" s="209" t="s">
        <v>165</v>
      </c>
      <c r="B5" s="210"/>
      <c r="C5" s="210"/>
      <c r="D5" s="211"/>
      <c r="E5" s="68">
        <v>20</v>
      </c>
    </row>
    <row r="6" spans="1:6" ht="21" customHeight="1" x14ac:dyDescent="0.7">
      <c r="A6" s="209" t="s">
        <v>166</v>
      </c>
      <c r="B6" s="210"/>
      <c r="C6" s="210"/>
      <c r="D6" s="211"/>
      <c r="E6" s="68">
        <v>15</v>
      </c>
    </row>
    <row r="7" spans="1:6" ht="21" customHeight="1" x14ac:dyDescent="0.7">
      <c r="A7" s="209" t="s">
        <v>167</v>
      </c>
      <c r="B7" s="210"/>
      <c r="C7" s="210"/>
      <c r="D7" s="211"/>
      <c r="E7" s="18">
        <f>IFERROR(ROUNDDOWN(E6/E5,4),"")</f>
        <v>0.75</v>
      </c>
    </row>
    <row r="8" spans="1:6" ht="7.5" customHeight="1" x14ac:dyDescent="0.7">
      <c r="A8" s="10"/>
      <c r="B8" s="10"/>
      <c r="C8" s="10"/>
      <c r="D8" s="10"/>
      <c r="E8" s="10"/>
    </row>
    <row r="9" spans="1:6" ht="18" customHeight="1" x14ac:dyDescent="0.7">
      <c r="A9" s="4" t="s">
        <v>26</v>
      </c>
      <c r="B9" s="4"/>
      <c r="C9" s="4"/>
      <c r="D9" s="4"/>
      <c r="E9" s="4"/>
    </row>
    <row r="10" spans="1:6" ht="25.15" customHeight="1" x14ac:dyDescent="0.7">
      <c r="A10" s="4"/>
      <c r="B10" s="14">
        <v>1</v>
      </c>
      <c r="C10" s="4"/>
      <c r="D10" s="205" t="s">
        <v>168</v>
      </c>
      <c r="E10" s="205"/>
      <c r="F10" s="205"/>
    </row>
    <row r="11" spans="1:6" ht="25.15" customHeight="1" x14ac:dyDescent="0.7">
      <c r="A11" s="4"/>
      <c r="B11" s="14">
        <v>2</v>
      </c>
      <c r="C11" s="4"/>
      <c r="D11" s="205" t="s">
        <v>169</v>
      </c>
      <c r="E11" s="205"/>
      <c r="F11" s="205"/>
    </row>
    <row r="12" spans="1:6" ht="25.15" customHeight="1" x14ac:dyDescent="0.7">
      <c r="A12" s="4"/>
      <c r="B12" s="14">
        <v>3</v>
      </c>
      <c r="C12" s="14"/>
      <c r="D12" s="205" t="s">
        <v>170</v>
      </c>
      <c r="E12" s="205"/>
      <c r="F12" s="205"/>
    </row>
    <row r="13" spans="1:6" ht="15" customHeight="1" x14ac:dyDescent="0.7">
      <c r="A13" s="4"/>
      <c r="B13" s="14"/>
      <c r="C13" s="14"/>
      <c r="D13" s="205"/>
      <c r="E13" s="205"/>
    </row>
    <row r="14" spans="1:6" ht="18" customHeight="1" x14ac:dyDescent="0.7">
      <c r="A14" s="1" t="s">
        <v>171</v>
      </c>
      <c r="C14" s="1" t="s">
        <v>172</v>
      </c>
    </row>
    <row r="15" spans="1:6" ht="7.5" customHeight="1" x14ac:dyDescent="0.7"/>
    <row r="16" spans="1:6" ht="34.5" customHeight="1" x14ac:dyDescent="0.7">
      <c r="A16" s="212"/>
      <c r="B16" s="213"/>
      <c r="C16" s="213"/>
      <c r="D16" s="214"/>
      <c r="E16" s="17" t="s">
        <v>176</v>
      </c>
    </row>
    <row r="17" spans="1:6" ht="21" customHeight="1" x14ac:dyDescent="0.7">
      <c r="A17" s="209" t="s">
        <v>173</v>
      </c>
      <c r="B17" s="210"/>
      <c r="C17" s="210"/>
      <c r="D17" s="211"/>
      <c r="E17" s="69">
        <v>200</v>
      </c>
    </row>
    <row r="18" spans="1:6" ht="21" customHeight="1" x14ac:dyDescent="0.7">
      <c r="A18" s="209" t="s">
        <v>174</v>
      </c>
      <c r="B18" s="210"/>
      <c r="C18" s="210"/>
      <c r="D18" s="211"/>
      <c r="E18" s="68">
        <v>2</v>
      </c>
    </row>
    <row r="19" spans="1:6" ht="21" customHeight="1" x14ac:dyDescent="0.7">
      <c r="A19" s="209" t="s">
        <v>175</v>
      </c>
      <c r="B19" s="210"/>
      <c r="C19" s="210"/>
      <c r="D19" s="211"/>
      <c r="E19" s="19">
        <f>IFERROR(E17/E18,"")</f>
        <v>100</v>
      </c>
    </row>
    <row r="20" spans="1:6" ht="7.5" customHeight="1" x14ac:dyDescent="0.7">
      <c r="A20" s="20"/>
      <c r="B20" s="20"/>
      <c r="C20" s="20"/>
      <c r="D20" s="20"/>
      <c r="E20" s="21"/>
    </row>
    <row r="21" spans="1:6" ht="18" customHeight="1" x14ac:dyDescent="0.7">
      <c r="A21" s="4" t="s">
        <v>26</v>
      </c>
      <c r="B21" s="4"/>
      <c r="C21" s="4"/>
      <c r="D21" s="4"/>
      <c r="E21" s="4"/>
    </row>
    <row r="22" spans="1:6" ht="15" customHeight="1" x14ac:dyDescent="0.7">
      <c r="A22" s="4"/>
      <c r="B22" s="14">
        <v>1</v>
      </c>
      <c r="C22" s="14"/>
      <c r="D22" s="14" t="s">
        <v>177</v>
      </c>
      <c r="E22" s="4"/>
    </row>
    <row r="23" spans="1:6" ht="15" customHeight="1" x14ac:dyDescent="0.7">
      <c r="B23" s="14">
        <v>2</v>
      </c>
      <c r="C23" s="14"/>
      <c r="D23" s="14" t="s">
        <v>178</v>
      </c>
    </row>
    <row r="24" spans="1:6" ht="15" customHeight="1" x14ac:dyDescent="0.7">
      <c r="B24" s="14">
        <v>3</v>
      </c>
      <c r="C24" s="14"/>
      <c r="D24" s="14" t="s">
        <v>179</v>
      </c>
    </row>
    <row r="25" spans="1:6" ht="25.15" customHeight="1" x14ac:dyDescent="0.7">
      <c r="B25" s="14">
        <v>4</v>
      </c>
      <c r="C25" s="14"/>
      <c r="D25" s="205" t="s">
        <v>180</v>
      </c>
      <c r="E25" s="205"/>
      <c r="F25" s="205"/>
    </row>
    <row r="26" spans="1:6" ht="15" customHeight="1" x14ac:dyDescent="0.7"/>
    <row r="27" spans="1:6" ht="18" customHeight="1" x14ac:dyDescent="0.7">
      <c r="A27" s="1" t="s">
        <v>181</v>
      </c>
      <c r="C27" s="1" t="s">
        <v>182</v>
      </c>
    </row>
    <row r="28" spans="1:6" ht="7.5" customHeight="1" x14ac:dyDescent="0.7"/>
    <row r="29" spans="1:6" ht="34.5" customHeight="1" x14ac:dyDescent="0.7">
      <c r="A29" s="212"/>
      <c r="B29" s="213"/>
      <c r="C29" s="213"/>
      <c r="D29" s="214"/>
      <c r="E29" s="17" t="s">
        <v>176</v>
      </c>
    </row>
    <row r="30" spans="1:6" ht="21" customHeight="1" x14ac:dyDescent="0.7">
      <c r="A30" s="209" t="s">
        <v>183</v>
      </c>
      <c r="B30" s="210"/>
      <c r="C30" s="210"/>
      <c r="D30" s="211"/>
      <c r="E30" s="69"/>
    </row>
    <row r="31" spans="1:6" ht="21" customHeight="1" x14ac:dyDescent="0.7">
      <c r="A31" s="209" t="s">
        <v>184</v>
      </c>
      <c r="B31" s="210"/>
      <c r="C31" s="210"/>
      <c r="D31" s="211"/>
      <c r="E31" s="68"/>
    </row>
    <row r="32" spans="1:6" ht="21" customHeight="1" x14ac:dyDescent="0.7">
      <c r="A32" s="123" t="s">
        <v>185</v>
      </c>
      <c r="B32" s="124"/>
      <c r="C32" s="124"/>
      <c r="D32" s="125"/>
      <c r="E32" s="19" t="str">
        <f>IFERROR(ROUNDDOWN(E30/E31,0),"")</f>
        <v/>
      </c>
    </row>
    <row r="33" spans="1:5" ht="7.5" customHeight="1" x14ac:dyDescent="0.7">
      <c r="A33" s="20"/>
      <c r="B33" s="20"/>
      <c r="C33" s="20"/>
      <c r="D33" s="20"/>
      <c r="E33" s="21"/>
    </row>
    <row r="34" spans="1:5" ht="18" customHeight="1" x14ac:dyDescent="0.7">
      <c r="A34" s="4" t="s">
        <v>26</v>
      </c>
      <c r="B34" s="4"/>
      <c r="C34" s="4"/>
      <c r="D34" s="4"/>
      <c r="E34" s="4"/>
    </row>
    <row r="35" spans="1:5" ht="15" customHeight="1" x14ac:dyDescent="0.7">
      <c r="A35" s="4"/>
      <c r="B35" s="14">
        <v>1</v>
      </c>
      <c r="C35" s="14"/>
      <c r="D35" s="14" t="s">
        <v>186</v>
      </c>
      <c r="E35" s="4"/>
    </row>
    <row r="36" spans="1:5" ht="15" customHeight="1" x14ac:dyDescent="0.7">
      <c r="B36" s="14">
        <v>2</v>
      </c>
      <c r="C36" s="14"/>
      <c r="D36" s="14" t="s">
        <v>187</v>
      </c>
    </row>
    <row r="37" spans="1:5" ht="15" customHeight="1" x14ac:dyDescent="0.7">
      <c r="B37" s="14">
        <v>3</v>
      </c>
      <c r="C37" s="14"/>
      <c r="D37" s="14" t="s">
        <v>188</v>
      </c>
    </row>
    <row r="38" spans="1:5" ht="15" customHeight="1" x14ac:dyDescent="0.7">
      <c r="B38" s="14">
        <v>4</v>
      </c>
      <c r="C38" s="14"/>
      <c r="D38" s="14" t="s">
        <v>189</v>
      </c>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&amp;C&amp;9&amp;U業務【東京都】11／12ページ&amp;R&amp;"游明朝,標準"&amp;9
</oddFooter>
      </headerFooter>
    </customSheetView>
  </customSheetViews>
  <mergeCells count="17">
    <mergeCell ref="A29:D29"/>
    <mergeCell ref="A30:D30"/>
    <mergeCell ref="A31:D31"/>
    <mergeCell ref="A32:D32"/>
    <mergeCell ref="A16:D16"/>
    <mergeCell ref="A17:D17"/>
    <mergeCell ref="A18:D18"/>
    <mergeCell ref="A19:D19"/>
    <mergeCell ref="D25:F25"/>
    <mergeCell ref="D13:E13"/>
    <mergeCell ref="A6:D6"/>
    <mergeCell ref="A7:D7"/>
    <mergeCell ref="A4:D4"/>
    <mergeCell ref="A5:D5"/>
    <mergeCell ref="D10:F10"/>
    <mergeCell ref="D11:F11"/>
    <mergeCell ref="D12:F12"/>
  </mergeCells>
  <phoneticPr fontId="1"/>
  <conditionalFormatting sqref="E5:E6">
    <cfRule type="expression" dxfId="2" priority="3">
      <formula>E5&lt;&gt;""</formula>
    </cfRule>
  </conditionalFormatting>
  <conditionalFormatting sqref="E17:E18">
    <cfRule type="expression" dxfId="1" priority="2">
      <formula>E17&lt;&gt;""</formula>
    </cfRule>
  </conditionalFormatting>
  <conditionalFormatting sqref="E30:E31">
    <cfRule type="expression" dxfId="0" priority="1">
      <formula>E30&lt;&gt;""</formula>
    </cfRule>
  </conditionalFormatting>
  <dataValidations count="1">
    <dataValidation imeMode="halfAlpha" allowBlank="1" showInputMessage="1" showErrorMessage="1" sqref="E17:E19 E5:E7 E30:E32" xr:uid="{00000000-0002-0000-0A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&amp;C【愛知県】11/12&amp;R&amp;"游明朝,標準"&amp;9
</oddFooter>
  </headerFooter>
  <ignoredErrors>
    <ignoredError sqref="A2" numberStoredAsText="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view="pageBreakPreview" zoomScale="60" zoomScaleNormal="70" workbookViewId="0">
      <selection activeCell="Q9" sqref="Q9"/>
    </sheetView>
  </sheetViews>
  <sheetFormatPr defaultColWidth="2.125" defaultRowHeight="18" customHeight="1" x14ac:dyDescent="0.7"/>
  <cols>
    <col min="1" max="1" width="3.25" style="1" bestFit="1" customWidth="1"/>
    <col min="2" max="2" width="1.875" style="1" customWidth="1"/>
    <col min="3" max="3" width="1" style="1" customWidth="1"/>
    <col min="4" max="4" width="2.75" style="3" customWidth="1"/>
    <col min="5" max="5" width="66.875" style="1" customWidth="1"/>
    <col min="6" max="16384" width="2.125" style="1"/>
  </cols>
  <sheetData>
    <row r="1" spans="1:5" ht="18" customHeight="1" x14ac:dyDescent="0.7">
      <c r="A1" s="71">
        <v>13</v>
      </c>
      <c r="B1" s="71"/>
      <c r="C1" s="71" t="s">
        <v>190</v>
      </c>
      <c r="D1" s="73"/>
      <c r="E1" s="71"/>
    </row>
    <row r="2" spans="1:5" ht="7.5" customHeight="1" x14ac:dyDescent="0.7"/>
    <row r="3" spans="1:5" ht="37.5" customHeight="1" x14ac:dyDescent="0.7">
      <c r="A3" s="218" t="s">
        <v>325</v>
      </c>
      <c r="B3" s="219"/>
      <c r="C3" s="220"/>
      <c r="D3" s="5">
        <v>1</v>
      </c>
      <c r="E3" s="6" t="s">
        <v>194</v>
      </c>
    </row>
    <row r="4" spans="1:5" ht="37.5" customHeight="1" x14ac:dyDescent="0.7">
      <c r="A4" s="218" t="s">
        <v>325</v>
      </c>
      <c r="B4" s="219"/>
      <c r="C4" s="220"/>
      <c r="D4" s="5">
        <v>2</v>
      </c>
      <c r="E4" s="6" t="s">
        <v>195</v>
      </c>
    </row>
    <row r="5" spans="1:5" ht="37.5" customHeight="1" x14ac:dyDescent="0.7">
      <c r="A5" s="218"/>
      <c r="B5" s="219"/>
      <c r="C5" s="220"/>
      <c r="D5" s="5">
        <v>3</v>
      </c>
      <c r="E5" s="6" t="s">
        <v>196</v>
      </c>
    </row>
    <row r="6" spans="1:5" ht="37.5" customHeight="1" x14ac:dyDescent="0.7">
      <c r="A6" s="218"/>
      <c r="B6" s="219"/>
      <c r="C6" s="220"/>
      <c r="D6" s="5">
        <v>4</v>
      </c>
      <c r="E6" s="6" t="s">
        <v>197</v>
      </c>
    </row>
    <row r="7" spans="1:5" ht="37.5" customHeight="1" x14ac:dyDescent="0.7">
      <c r="A7" s="218"/>
      <c r="B7" s="219"/>
      <c r="C7" s="220"/>
      <c r="D7" s="5">
        <v>5</v>
      </c>
      <c r="E7" s="6" t="s">
        <v>198</v>
      </c>
    </row>
    <row r="8" spans="1:5" ht="37.5" customHeight="1" x14ac:dyDescent="0.7">
      <c r="A8" s="218"/>
      <c r="B8" s="219"/>
      <c r="C8" s="220"/>
      <c r="D8" s="5">
        <v>6</v>
      </c>
      <c r="E8" s="6" t="s">
        <v>199</v>
      </c>
    </row>
    <row r="9" spans="1:5" ht="37.5" customHeight="1" x14ac:dyDescent="0.7">
      <c r="A9" s="218"/>
      <c r="B9" s="219"/>
      <c r="C9" s="220"/>
      <c r="D9" s="5">
        <v>7</v>
      </c>
      <c r="E9" s="6" t="s">
        <v>200</v>
      </c>
    </row>
    <row r="10" spans="1:5" ht="37.5" customHeight="1" x14ac:dyDescent="0.7">
      <c r="A10" s="218"/>
      <c r="B10" s="219"/>
      <c r="C10" s="220"/>
      <c r="D10" s="5">
        <v>8</v>
      </c>
      <c r="E10" s="6" t="s">
        <v>201</v>
      </c>
    </row>
    <row r="11" spans="1:5" ht="37.5" customHeight="1" x14ac:dyDescent="0.7">
      <c r="A11" s="218"/>
      <c r="B11" s="219"/>
      <c r="C11" s="220"/>
      <c r="D11" s="5">
        <v>9</v>
      </c>
      <c r="E11" s="6" t="s">
        <v>202</v>
      </c>
    </row>
    <row r="12" spans="1:5" ht="37.5" customHeight="1" x14ac:dyDescent="0.7">
      <c r="A12" s="218"/>
      <c r="B12" s="219"/>
      <c r="C12" s="220"/>
      <c r="D12" s="5">
        <v>10</v>
      </c>
      <c r="E12" s="6" t="s">
        <v>203</v>
      </c>
    </row>
    <row r="13" spans="1:5" ht="37.5" customHeight="1" x14ac:dyDescent="0.7">
      <c r="A13" s="218"/>
      <c r="B13" s="219"/>
      <c r="C13" s="220"/>
      <c r="D13" s="5">
        <v>11</v>
      </c>
      <c r="E13" s="6" t="s">
        <v>204</v>
      </c>
    </row>
    <row r="14" spans="1:5" ht="37.5" customHeight="1" x14ac:dyDescent="0.7">
      <c r="A14" s="218"/>
      <c r="B14" s="219"/>
      <c r="C14" s="220"/>
      <c r="D14" s="5">
        <v>12</v>
      </c>
      <c r="E14" s="6" t="s">
        <v>205</v>
      </c>
    </row>
    <row r="15" spans="1:5" ht="37.5" customHeight="1" x14ac:dyDescent="0.7">
      <c r="A15" s="218"/>
      <c r="B15" s="219"/>
      <c r="C15" s="220"/>
      <c r="D15" s="5">
        <v>13</v>
      </c>
      <c r="E15" s="6" t="s">
        <v>206</v>
      </c>
    </row>
    <row r="16" spans="1:5" ht="37.5" customHeight="1" x14ac:dyDescent="0.7">
      <c r="A16" s="218"/>
      <c r="B16" s="219"/>
      <c r="C16" s="220"/>
      <c r="D16" s="5">
        <v>14</v>
      </c>
      <c r="E16" s="6" t="s">
        <v>207</v>
      </c>
    </row>
    <row r="17" spans="1:5" ht="13.5" customHeight="1" x14ac:dyDescent="0.7">
      <c r="A17" s="7" t="s">
        <v>191</v>
      </c>
      <c r="B17" s="8"/>
      <c r="C17" s="8"/>
      <c r="D17" s="5"/>
      <c r="E17" s="9"/>
    </row>
    <row r="18" spans="1:5" ht="52.5" customHeight="1" x14ac:dyDescent="0.7">
      <c r="A18" s="215"/>
      <c r="B18" s="216"/>
      <c r="C18" s="216"/>
      <c r="D18" s="216"/>
      <c r="E18" s="217"/>
    </row>
    <row r="19" spans="1:5" ht="7.5" customHeight="1" x14ac:dyDescent="0.7">
      <c r="A19" s="10"/>
      <c r="B19" s="10"/>
      <c r="C19" s="10"/>
      <c r="D19" s="11"/>
      <c r="E19" s="10"/>
    </row>
    <row r="20" spans="1:5" ht="18" customHeight="1" x14ac:dyDescent="0.7">
      <c r="A20" s="4" t="s">
        <v>26</v>
      </c>
      <c r="B20" s="4"/>
      <c r="C20" s="4"/>
      <c r="D20" s="12"/>
      <c r="E20" s="4"/>
    </row>
    <row r="21" spans="1:5" ht="18" customHeight="1" x14ac:dyDescent="0.7">
      <c r="A21" s="4"/>
      <c r="B21" s="4">
        <v>1</v>
      </c>
      <c r="C21" s="4"/>
      <c r="D21" s="12"/>
      <c r="E21" s="13" t="s">
        <v>192</v>
      </c>
    </row>
    <row r="22" spans="1:5" ht="18" customHeight="1" x14ac:dyDescent="0.7">
      <c r="A22" s="4"/>
      <c r="B22" s="4">
        <v>2</v>
      </c>
      <c r="C22" s="4"/>
      <c r="D22" s="12"/>
      <c r="E22" s="14" t="s">
        <v>193</v>
      </c>
    </row>
    <row r="23" spans="1:5" ht="18" customHeight="1" x14ac:dyDescent="0.7">
      <c r="A23" s="4"/>
      <c r="B23" s="14"/>
      <c r="C23" s="14"/>
      <c r="D23" s="15"/>
      <c r="E23" s="16"/>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&amp;C&amp;9&amp;U業務【東京都】12／12ページ&amp;R&amp;"游明朝,標準"&amp;9
</oddFooter>
      </headerFooter>
    </customSheetView>
  </customSheetViews>
  <mergeCells count="15">
    <mergeCell ref="A3:C3"/>
    <mergeCell ref="A4:C4"/>
    <mergeCell ref="A5:C5"/>
    <mergeCell ref="A6:C6"/>
    <mergeCell ref="A7:C7"/>
    <mergeCell ref="A8:C8"/>
    <mergeCell ref="A9:C9"/>
    <mergeCell ref="A10:C10"/>
    <mergeCell ref="A11:C11"/>
    <mergeCell ref="A16:C16"/>
    <mergeCell ref="A18:E18"/>
    <mergeCell ref="A12:C12"/>
    <mergeCell ref="A13:C13"/>
    <mergeCell ref="A14:C14"/>
    <mergeCell ref="A15:C15"/>
  </mergeCells>
  <phoneticPr fontId="1"/>
  <dataValidations count="1">
    <dataValidation type="list" allowBlank="1" showInputMessage="1" showErrorMessage="1" sqref="A3:C16" xr:uid="{00000000-0002-0000-0B00-000000000000}">
      <formula1>"〇"</formula1>
    </dataValidation>
  </dataValidations>
  <pageMargins left="0.9055118110236221" right="0.9055118110236221" top="0.74803149606299213" bottom="0.74803149606299213" header="0.31496062992125984" footer="0.31496062992125984"/>
  <pageSetup paperSize="8" orientation="landscape" r:id="rId2"/>
  <headerFooter>
    <oddFooter xml:space="preserve">&amp;C【愛知県】12/12&amp;R&amp;"游明朝,標準"&amp;9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58DE-DBB0-4233-A330-5E41A4317885}">
  <dimension ref="B1:N21"/>
  <sheetViews>
    <sheetView showGridLines="0" zoomScale="70" zoomScaleNormal="70" zoomScaleSheetLayoutView="85" workbookViewId="0"/>
  </sheetViews>
  <sheetFormatPr defaultRowHeight="12.75" x14ac:dyDescent="0.7"/>
  <cols>
    <col min="1" max="1" width="1.625" style="2" customWidth="1"/>
    <col min="2" max="2" width="9" style="2"/>
    <col min="3" max="5" width="12.625" style="2" customWidth="1"/>
    <col min="6" max="12" width="9" style="2"/>
    <col min="13" max="13" width="2.375" style="2" customWidth="1"/>
    <col min="14" max="16384" width="9" style="2"/>
  </cols>
  <sheetData>
    <row r="1" spans="2:14" ht="10.15" customHeight="1" x14ac:dyDescent="0.7"/>
    <row r="2" spans="2:14" x14ac:dyDescent="0.7">
      <c r="B2" s="74"/>
      <c r="C2" s="74" t="s">
        <v>287</v>
      </c>
      <c r="D2" s="74" t="s">
        <v>108</v>
      </c>
      <c r="E2" s="74" t="s">
        <v>288</v>
      </c>
      <c r="I2" s="2" t="s">
        <v>292</v>
      </c>
    </row>
    <row r="3" spans="2:14" x14ac:dyDescent="0.7">
      <c r="B3" s="75" t="s">
        <v>289</v>
      </c>
      <c r="C3" s="78">
        <v>10000</v>
      </c>
      <c r="D3" s="77">
        <f>+C3/C5</f>
        <v>0.90909090909090906</v>
      </c>
      <c r="E3" s="77">
        <v>0.15</v>
      </c>
      <c r="I3" s="221" t="s">
        <v>293</v>
      </c>
      <c r="J3" s="221"/>
      <c r="K3" s="221"/>
      <c r="L3" s="221"/>
      <c r="M3" s="223" t="s">
        <v>294</v>
      </c>
      <c r="N3" s="224">
        <f>ROUNDDOWN((D3*E3+D4*E4)/D5,4)</f>
        <v>0.1472</v>
      </c>
    </row>
    <row r="4" spans="2:14" x14ac:dyDescent="0.7">
      <c r="B4" s="75" t="s">
        <v>290</v>
      </c>
      <c r="C4" s="78">
        <v>1000</v>
      </c>
      <c r="D4" s="77">
        <f>+C4/C5</f>
        <v>9.0909090909090912E-2</v>
      </c>
      <c r="E4" s="77">
        <v>0.12</v>
      </c>
      <c r="J4" s="222">
        <f>+D5</f>
        <v>1</v>
      </c>
      <c r="K4" s="222"/>
      <c r="M4" s="223"/>
      <c r="N4" s="224"/>
    </row>
    <row r="5" spans="2:14" x14ac:dyDescent="0.7">
      <c r="B5" s="75" t="s">
        <v>62</v>
      </c>
      <c r="C5" s="78">
        <f>SUM(C3:C4)</f>
        <v>11000</v>
      </c>
      <c r="D5" s="77">
        <f>SUM(D3:D4)</f>
        <v>1</v>
      </c>
      <c r="E5" s="76" t="s">
        <v>291</v>
      </c>
    </row>
    <row r="7" spans="2:14" x14ac:dyDescent="0.7">
      <c r="B7" s="74"/>
      <c r="C7" s="74" t="s">
        <v>287</v>
      </c>
      <c r="D7" s="74" t="s">
        <v>108</v>
      </c>
      <c r="E7" s="74" t="s">
        <v>288</v>
      </c>
      <c r="H7" s="2" t="s">
        <v>292</v>
      </c>
    </row>
    <row r="8" spans="2:14" ht="12.95" customHeight="1" x14ac:dyDescent="0.7">
      <c r="B8" s="75" t="s">
        <v>295</v>
      </c>
      <c r="C8" s="78">
        <v>9200</v>
      </c>
      <c r="D8" s="77">
        <f>ROUNDDOWN(C8/C$12,4)</f>
        <v>0.1628</v>
      </c>
      <c r="E8" s="77">
        <v>0.17549999999999999</v>
      </c>
      <c r="H8" s="221" t="s">
        <v>299</v>
      </c>
      <c r="I8" s="221"/>
      <c r="J8" s="221"/>
      <c r="K8" s="221"/>
      <c r="L8" s="221"/>
      <c r="M8" s="223" t="s">
        <v>294</v>
      </c>
      <c r="N8" s="224">
        <f>ROUNDDOWN((D8*E8+D9*E9+D10*E10)/D11,4)</f>
        <v>0.1087</v>
      </c>
    </row>
    <row r="9" spans="2:14" ht="12.95" customHeight="1" x14ac:dyDescent="0.7">
      <c r="B9" s="75" t="s">
        <v>296</v>
      </c>
      <c r="C9" s="78">
        <v>11000</v>
      </c>
      <c r="D9" s="77">
        <f t="shared" ref="D9:D11" si="0">ROUNDDOWN(C9/C$12,4)</f>
        <v>0.1946</v>
      </c>
      <c r="E9" s="77">
        <v>0.1472</v>
      </c>
      <c r="I9" s="222">
        <f>D11</f>
        <v>0.65480000000000005</v>
      </c>
      <c r="J9" s="222"/>
      <c r="K9" s="222"/>
      <c r="M9" s="223"/>
      <c r="N9" s="224"/>
    </row>
    <row r="10" spans="2:14" x14ac:dyDescent="0.7">
      <c r="B10" s="75" t="s">
        <v>61</v>
      </c>
      <c r="C10" s="78">
        <v>16800</v>
      </c>
      <c r="D10" s="77">
        <f t="shared" si="0"/>
        <v>0.29730000000000001</v>
      </c>
      <c r="E10" s="77">
        <v>4.7E-2</v>
      </c>
    </row>
    <row r="11" spans="2:14" x14ac:dyDescent="0.7">
      <c r="B11" s="75" t="s">
        <v>62</v>
      </c>
      <c r="C11" s="78">
        <f>SUM(C8:C10)</f>
        <v>37000</v>
      </c>
      <c r="D11" s="77">
        <f t="shared" si="0"/>
        <v>0.65480000000000005</v>
      </c>
      <c r="E11" s="76" t="s">
        <v>298</v>
      </c>
    </row>
    <row r="12" spans="2:14" x14ac:dyDescent="0.7">
      <c r="B12" s="2" t="s">
        <v>297</v>
      </c>
      <c r="C12" s="79">
        <v>56500</v>
      </c>
    </row>
    <row r="14" spans="2:14" x14ac:dyDescent="0.7">
      <c r="B14" s="74"/>
      <c r="C14" s="74" t="s">
        <v>287</v>
      </c>
      <c r="D14" s="74" t="s">
        <v>108</v>
      </c>
      <c r="E14" s="74" t="s">
        <v>288</v>
      </c>
      <c r="I14" s="2" t="s">
        <v>292</v>
      </c>
    </row>
    <row r="15" spans="2:14" x14ac:dyDescent="0.7">
      <c r="B15" s="75" t="s">
        <v>57</v>
      </c>
      <c r="C15" s="78">
        <v>37000</v>
      </c>
      <c r="D15" s="77">
        <f>+C15/C17</f>
        <v>0.65486725663716816</v>
      </c>
      <c r="E15" s="77">
        <v>0.1087</v>
      </c>
      <c r="I15" s="221" t="s">
        <v>301</v>
      </c>
      <c r="J15" s="221"/>
      <c r="K15" s="221"/>
      <c r="L15" s="221"/>
      <c r="M15" s="223" t="s">
        <v>294</v>
      </c>
      <c r="N15" s="224">
        <f>ROUNDDOWN((D15*E15+D16*E16)/D17,4)</f>
        <v>9.9199999999999997E-2</v>
      </c>
    </row>
    <row r="16" spans="2:14" x14ac:dyDescent="0.7">
      <c r="B16" s="75" t="s">
        <v>300</v>
      </c>
      <c r="C16" s="78">
        <v>19500</v>
      </c>
      <c r="D16" s="77">
        <f>+C16/C17</f>
        <v>0.34513274336283184</v>
      </c>
      <c r="E16" s="77">
        <v>8.1299999999999997E-2</v>
      </c>
      <c r="J16" s="222">
        <f>+D17</f>
        <v>1</v>
      </c>
      <c r="K16" s="222"/>
      <c r="M16" s="223"/>
      <c r="N16" s="224"/>
    </row>
    <row r="17" spans="2:14" x14ac:dyDescent="0.7">
      <c r="B17" s="75" t="s">
        <v>62</v>
      </c>
      <c r="C17" s="78">
        <f>SUM(C15:C16)</f>
        <v>56500</v>
      </c>
      <c r="D17" s="77">
        <f>SUM(D15:D16)</f>
        <v>1</v>
      </c>
      <c r="E17" s="76" t="s">
        <v>302</v>
      </c>
    </row>
    <row r="19" spans="2:14" x14ac:dyDescent="0.7">
      <c r="G19" s="2" t="s">
        <v>292</v>
      </c>
    </row>
    <row r="20" spans="2:14" ht="12.95" customHeight="1" x14ac:dyDescent="0.7">
      <c r="G20" s="221" t="s">
        <v>303</v>
      </c>
      <c r="H20" s="221"/>
      <c r="I20" s="221"/>
      <c r="J20" s="221"/>
      <c r="K20" s="221"/>
      <c r="L20" s="221"/>
      <c r="M20" s="223" t="s">
        <v>294</v>
      </c>
      <c r="N20" s="224" t="s">
        <v>305</v>
      </c>
    </row>
    <row r="21" spans="2:14" x14ac:dyDescent="0.7">
      <c r="G21" s="225" t="s">
        <v>304</v>
      </c>
      <c r="H21" s="225"/>
      <c r="I21" s="225"/>
      <c r="J21" s="225"/>
      <c r="K21" s="225"/>
      <c r="L21" s="225"/>
      <c r="M21" s="223"/>
      <c r="N21" s="224"/>
    </row>
  </sheetData>
  <mergeCells count="16">
    <mergeCell ref="I15:L15"/>
    <mergeCell ref="M15:M16"/>
    <mergeCell ref="N15:N16"/>
    <mergeCell ref="J16:K16"/>
    <mergeCell ref="M20:M21"/>
    <mergeCell ref="N20:N21"/>
    <mergeCell ref="G20:L20"/>
    <mergeCell ref="G21:L21"/>
    <mergeCell ref="I3:L3"/>
    <mergeCell ref="J4:K4"/>
    <mergeCell ref="M3:M4"/>
    <mergeCell ref="N3:N4"/>
    <mergeCell ref="M8:M9"/>
    <mergeCell ref="N8:N9"/>
    <mergeCell ref="H8:L8"/>
    <mergeCell ref="I9:K9"/>
  </mergeCells>
  <phoneticPr fontId="1"/>
  <pageMargins left="0.39" right="0.1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view="pageBreakPreview" zoomScale="80" zoomScaleNormal="100" zoomScaleSheetLayoutView="80" workbookViewId="0">
      <selection activeCell="A2" sqref="A2:D2"/>
    </sheetView>
  </sheetViews>
  <sheetFormatPr defaultColWidth="2.125" defaultRowHeight="18" customHeight="1" x14ac:dyDescent="0.7"/>
  <cols>
    <col min="1" max="2" width="3.125" style="1" customWidth="1"/>
    <col min="3" max="3" width="1.625" style="1" customWidth="1"/>
    <col min="4" max="4" width="67.625" style="1" customWidth="1"/>
    <col min="5" max="16384" width="2.125" style="1"/>
  </cols>
  <sheetData>
    <row r="1" spans="1:4" ht="20.25" customHeight="1" x14ac:dyDescent="0.7"/>
    <row r="2" spans="1:4" ht="22.5" customHeight="1" x14ac:dyDescent="0.7">
      <c r="A2" s="101" t="s">
        <v>28</v>
      </c>
      <c r="B2" s="101"/>
      <c r="C2" s="101"/>
      <c r="D2" s="101"/>
    </row>
    <row r="3" spans="1:4" ht="15" customHeight="1" x14ac:dyDescent="0.7"/>
    <row r="4" spans="1:4" ht="18" customHeight="1" x14ac:dyDescent="0.7">
      <c r="A4" s="102" t="s">
        <v>25</v>
      </c>
      <c r="B4" s="102"/>
      <c r="C4" s="102"/>
      <c r="D4" s="102"/>
    </row>
    <row r="5" spans="1:4" ht="13.5" customHeight="1" x14ac:dyDescent="0.7"/>
    <row r="6" spans="1:4" ht="18" customHeight="1" x14ac:dyDescent="0.7">
      <c r="A6" s="2">
        <v>1</v>
      </c>
      <c r="B6" s="2"/>
      <c r="C6" s="2" t="s">
        <v>33</v>
      </c>
      <c r="D6" s="2"/>
    </row>
    <row r="7" spans="1:4" ht="18" customHeight="1" x14ac:dyDescent="0.7">
      <c r="A7" s="2">
        <v>2</v>
      </c>
      <c r="B7" s="2"/>
      <c r="C7" s="2" t="s">
        <v>75</v>
      </c>
      <c r="D7" s="2"/>
    </row>
    <row r="8" spans="1:4" ht="18" customHeight="1" x14ac:dyDescent="0.7">
      <c r="A8" s="2">
        <v>3</v>
      </c>
      <c r="B8" s="2"/>
      <c r="C8" s="2" t="s">
        <v>34</v>
      </c>
      <c r="D8" s="2"/>
    </row>
    <row r="9" spans="1:4" ht="18" customHeight="1" x14ac:dyDescent="0.7">
      <c r="A9" s="2">
        <v>4</v>
      </c>
      <c r="B9" s="2"/>
      <c r="C9" s="2" t="s">
        <v>35</v>
      </c>
      <c r="D9" s="2"/>
    </row>
    <row r="10" spans="1:4" ht="18" customHeight="1" x14ac:dyDescent="0.7">
      <c r="A10" s="2">
        <v>5</v>
      </c>
      <c r="B10" s="2"/>
      <c r="C10" s="2" t="s">
        <v>119</v>
      </c>
      <c r="D10" s="2"/>
    </row>
    <row r="11" spans="1:4" ht="18" customHeight="1" x14ac:dyDescent="0.7">
      <c r="A11" s="2">
        <v>6</v>
      </c>
      <c r="B11" s="2"/>
      <c r="C11" s="2" t="s">
        <v>36</v>
      </c>
      <c r="D11" s="2"/>
    </row>
    <row r="12" spans="1:4" ht="18" customHeight="1" x14ac:dyDescent="0.7">
      <c r="A12" s="2">
        <v>7</v>
      </c>
      <c r="B12" s="2"/>
      <c r="C12" s="2" t="s">
        <v>37</v>
      </c>
      <c r="D12" s="2"/>
    </row>
    <row r="13" spans="1:4" ht="18" customHeight="1" x14ac:dyDescent="0.7">
      <c r="A13" s="2">
        <v>8</v>
      </c>
      <c r="B13" s="2"/>
      <c r="C13" s="2" t="s">
        <v>38</v>
      </c>
      <c r="D13" s="2"/>
    </row>
    <row r="14" spans="1:4" ht="18" customHeight="1" x14ac:dyDescent="0.7">
      <c r="A14" s="2">
        <v>9</v>
      </c>
      <c r="B14" s="2"/>
      <c r="C14" s="2" t="s">
        <v>39</v>
      </c>
      <c r="D14" s="2"/>
    </row>
    <row r="15" spans="1:4" ht="18" customHeight="1" x14ac:dyDescent="0.7">
      <c r="A15" s="2">
        <v>10</v>
      </c>
      <c r="B15" s="2"/>
      <c r="C15" s="2" t="s">
        <v>40</v>
      </c>
      <c r="D15" s="2"/>
    </row>
    <row r="16" spans="1:4" ht="18" customHeight="1" x14ac:dyDescent="0.7">
      <c r="A16" s="2">
        <v>11</v>
      </c>
      <c r="B16" s="2"/>
      <c r="C16" s="2" t="s">
        <v>41</v>
      </c>
      <c r="D16" s="2"/>
    </row>
    <row r="17" spans="1:4" ht="18" customHeight="1" x14ac:dyDescent="0.7">
      <c r="A17" s="2">
        <v>12</v>
      </c>
      <c r="B17" s="2"/>
      <c r="C17" s="2" t="s">
        <v>42</v>
      </c>
      <c r="D17" s="2"/>
    </row>
    <row r="18" spans="1:4" ht="18" customHeight="1" x14ac:dyDescent="0.7">
      <c r="A18" s="2">
        <v>13</v>
      </c>
      <c r="B18" s="2"/>
      <c r="C18" s="2" t="s">
        <v>43</v>
      </c>
      <c r="D18" s="2"/>
    </row>
    <row r="19" spans="1:4" ht="37.5" customHeight="1" x14ac:dyDescent="0.7"/>
    <row r="20" spans="1:4" ht="18" customHeight="1" x14ac:dyDescent="0.7">
      <c r="B20" s="4" t="s">
        <v>24</v>
      </c>
    </row>
    <row r="21" spans="1:4" ht="6" customHeight="1" x14ac:dyDescent="0.7">
      <c r="B21" s="4"/>
    </row>
    <row r="22" spans="1:4" ht="18" customHeight="1" x14ac:dyDescent="0.7">
      <c r="B22" s="14">
        <v>1</v>
      </c>
      <c r="C22" s="14"/>
      <c r="D22" s="30" t="s">
        <v>44</v>
      </c>
    </row>
    <row r="23" spans="1:4" ht="18" customHeight="1" x14ac:dyDescent="0.7">
      <c r="B23" s="14">
        <v>2</v>
      </c>
      <c r="C23" s="14"/>
      <c r="D23" s="30" t="s">
        <v>45</v>
      </c>
    </row>
    <row r="24" spans="1:4" ht="18" customHeight="1" x14ac:dyDescent="0.7">
      <c r="B24" s="14">
        <v>3</v>
      </c>
      <c r="C24" s="14"/>
      <c r="D24" s="30" t="s">
        <v>46</v>
      </c>
    </row>
    <row r="25" spans="1:4" ht="31.5" customHeight="1" x14ac:dyDescent="0.7">
      <c r="B25" s="14">
        <v>4</v>
      </c>
      <c r="C25" s="4"/>
      <c r="D25" s="30" t="s">
        <v>47</v>
      </c>
    </row>
    <row r="26" spans="1:4" ht="18" customHeight="1" x14ac:dyDescent="0.7">
      <c r="B26" s="14">
        <v>5</v>
      </c>
      <c r="C26" s="4"/>
      <c r="D26" s="30" t="s">
        <v>48</v>
      </c>
    </row>
    <row r="27" spans="1:4" ht="18" customHeight="1" x14ac:dyDescent="0.7">
      <c r="B27" s="14">
        <v>6</v>
      </c>
      <c r="C27" s="4"/>
      <c r="D27" s="30" t="s">
        <v>49</v>
      </c>
    </row>
    <row r="28" spans="1:4" ht="58.15" customHeight="1" x14ac:dyDescent="0.7">
      <c r="B28" s="14">
        <v>7</v>
      </c>
      <c r="C28" s="4"/>
      <c r="D28" s="30" t="s">
        <v>50</v>
      </c>
    </row>
    <row r="29" spans="1:4" ht="31.5" customHeight="1" x14ac:dyDescent="0.7">
      <c r="B29" s="14">
        <v>8</v>
      </c>
      <c r="C29" s="4"/>
      <c r="D29" s="30" t="s">
        <v>51</v>
      </c>
    </row>
    <row r="30" spans="1:4" ht="18" customHeight="1" x14ac:dyDescent="0.7">
      <c r="B30" s="14">
        <v>9</v>
      </c>
      <c r="C30" s="4"/>
      <c r="D30" s="30" t="s">
        <v>52</v>
      </c>
    </row>
    <row r="31" spans="1:4" ht="63" customHeight="1" x14ac:dyDescent="0.7">
      <c r="B31" s="14">
        <v>10</v>
      </c>
      <c r="C31" s="4"/>
      <c r="D31" s="30" t="s">
        <v>265</v>
      </c>
    </row>
  </sheetData>
  <customSheetViews>
    <customSheetView guid="{4D558490-D251-49DF-A70B-D147143E3D44}" showPageBreaks="1" topLeftCell="A28">
      <selection activeCell="D36" sqref="D36"/>
      <pageMargins left="0.9055118110236221" right="0.9055118110236221" top="0.74803149606299213" bottom="0.74803149606299213" header="0.31496062992125984" footer="0.31496062992125984"/>
      <pageSetup paperSize="9" orientation="portrait" r:id="rId1"/>
      <headerFooter>
        <oddFooter xml:space="preserve">&amp;C&amp;9&amp;U業務【東京都】2／12ページ&amp;R&amp;"游明朝,標準"&amp;9
</oddFooter>
      </headerFooter>
    </customSheetView>
  </customSheetViews>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2"/>
  <headerFooter>
    <oddFooter xml:space="preserve">&amp;C【愛知県】2/12&amp;R&amp;"游明朝,標準"&amp;9
</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view="pageBreakPreview" zoomScale="120" zoomScaleNormal="100" zoomScaleSheetLayoutView="120" workbookViewId="0">
      <selection activeCell="I25" sqref="I25"/>
    </sheetView>
  </sheetViews>
  <sheetFormatPr defaultColWidth="2.125" defaultRowHeight="18" customHeight="1" x14ac:dyDescent="0.7"/>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7">
      <c r="A1" s="71">
        <v>1</v>
      </c>
      <c r="B1" s="71"/>
      <c r="C1" s="71" t="s">
        <v>53</v>
      </c>
      <c r="D1" s="71"/>
    </row>
    <row r="2" spans="1:9" ht="7.5" customHeight="1" x14ac:dyDescent="0.7"/>
    <row r="3" spans="1:9" ht="26.25" customHeight="1" x14ac:dyDescent="0.7">
      <c r="A3" s="120" t="s">
        <v>55</v>
      </c>
      <c r="B3" s="121"/>
      <c r="C3" s="121"/>
      <c r="D3" s="122"/>
      <c r="E3" s="118" t="s">
        <v>286</v>
      </c>
      <c r="F3" s="22"/>
      <c r="G3" s="118" t="s">
        <v>74</v>
      </c>
      <c r="H3" s="22"/>
      <c r="I3" s="106" t="s">
        <v>73</v>
      </c>
    </row>
    <row r="4" spans="1:9" ht="33.75" customHeight="1" x14ac:dyDescent="0.7">
      <c r="A4" s="103" t="s">
        <v>56</v>
      </c>
      <c r="B4" s="104"/>
      <c r="C4" s="104"/>
      <c r="D4" s="105"/>
      <c r="E4" s="107"/>
      <c r="F4" s="23" t="s">
        <v>54</v>
      </c>
      <c r="G4" s="119"/>
      <c r="H4" s="23" t="s">
        <v>54</v>
      </c>
      <c r="I4" s="107"/>
    </row>
    <row r="5" spans="1:9" ht="37.5" customHeight="1" x14ac:dyDescent="0.7">
      <c r="A5" s="108" t="s">
        <v>57</v>
      </c>
      <c r="B5" s="109"/>
      <c r="C5" s="115" t="s">
        <v>59</v>
      </c>
      <c r="D5" s="116"/>
      <c r="E5" s="63">
        <v>90</v>
      </c>
      <c r="F5" s="53">
        <f>IFERROR(ROUNDDOWN(E5/$E$14,4),"")</f>
        <v>0.81810000000000005</v>
      </c>
      <c r="G5" s="63">
        <v>9200</v>
      </c>
      <c r="H5" s="53">
        <f>IFERROR(ROUNDDOWN(G5/$G$14,4),"")</f>
        <v>0.1628</v>
      </c>
      <c r="I5" s="64">
        <v>0.17549999999999999</v>
      </c>
    </row>
    <row r="6" spans="1:9" ht="37.5" customHeight="1" x14ac:dyDescent="0.7">
      <c r="A6" s="110"/>
      <c r="B6" s="111"/>
      <c r="C6" s="115" t="s">
        <v>60</v>
      </c>
      <c r="D6" s="116"/>
      <c r="E6" s="63">
        <v>7</v>
      </c>
      <c r="F6" s="53">
        <f t="shared" ref="F6:F12" si="0">IFERROR(ROUNDDOWN(E6/$E$14,4),"")</f>
        <v>6.3600000000000004E-2</v>
      </c>
      <c r="G6" s="63">
        <v>11000</v>
      </c>
      <c r="H6" s="53">
        <f t="shared" ref="H6:H12" si="1">IFERROR(ROUNDDOWN(G6/$G$14,4),"")</f>
        <v>0.1946</v>
      </c>
      <c r="I6" s="64">
        <v>0.1472</v>
      </c>
    </row>
    <row r="7" spans="1:9" ht="37.5" customHeight="1" x14ac:dyDescent="0.7">
      <c r="A7" s="110"/>
      <c r="B7" s="111"/>
      <c r="C7" s="117" t="s">
        <v>61</v>
      </c>
      <c r="D7" s="116"/>
      <c r="E7" s="63">
        <v>3</v>
      </c>
      <c r="F7" s="53">
        <f t="shared" si="0"/>
        <v>2.7199999999999998E-2</v>
      </c>
      <c r="G7" s="63">
        <v>16800</v>
      </c>
      <c r="H7" s="53">
        <f t="shared" si="1"/>
        <v>0.29730000000000001</v>
      </c>
      <c r="I7" s="64">
        <v>4.7E-2</v>
      </c>
    </row>
    <row r="8" spans="1:9" ht="37.5" customHeight="1" x14ac:dyDescent="0.7">
      <c r="A8" s="112"/>
      <c r="B8" s="113"/>
      <c r="C8" s="117" t="s">
        <v>62</v>
      </c>
      <c r="D8" s="116"/>
      <c r="E8" s="32">
        <f>SUM(E5:E7)</f>
        <v>100</v>
      </c>
      <c r="F8" s="53">
        <f>IFERROR(E8/$E$14,"")</f>
        <v>0.90909090909090906</v>
      </c>
      <c r="G8" s="32">
        <f>G5+G6+G7</f>
        <v>37000</v>
      </c>
      <c r="H8" s="53">
        <f>IFERROR(G8/$G$14,"")</f>
        <v>0.65486725663716816</v>
      </c>
      <c r="I8" s="53">
        <f>IFERROR(ROUNDDOWN((H5*I5+H6*I6+H7*I7)/H8,4),"")</f>
        <v>0.1087</v>
      </c>
    </row>
    <row r="9" spans="1:9" ht="37.5" customHeight="1" x14ac:dyDescent="0.7">
      <c r="A9" s="114" t="s">
        <v>58</v>
      </c>
      <c r="B9" s="109"/>
      <c r="C9" s="115" t="s">
        <v>262</v>
      </c>
      <c r="D9" s="116"/>
      <c r="E9" s="63">
        <v>5</v>
      </c>
      <c r="F9" s="53">
        <f t="shared" si="0"/>
        <v>4.5400000000000003E-2</v>
      </c>
      <c r="G9" s="63">
        <v>8150</v>
      </c>
      <c r="H9" s="53">
        <f t="shared" si="1"/>
        <v>0.14419999999999999</v>
      </c>
      <c r="I9" s="64">
        <v>0.13150000000000001</v>
      </c>
    </row>
    <row r="10" spans="1:9" ht="37.5" customHeight="1" x14ac:dyDescent="0.7">
      <c r="A10" s="110"/>
      <c r="B10" s="111"/>
      <c r="C10" s="115" t="s">
        <v>263</v>
      </c>
      <c r="D10" s="116"/>
      <c r="E10" s="63">
        <v>1</v>
      </c>
      <c r="F10" s="53">
        <f t="shared" si="0"/>
        <v>8.9999999999999993E-3</v>
      </c>
      <c r="G10" s="63">
        <v>650</v>
      </c>
      <c r="H10" s="53">
        <f t="shared" si="1"/>
        <v>1.15E-2</v>
      </c>
      <c r="I10" s="64">
        <v>0.15</v>
      </c>
    </row>
    <row r="11" spans="1:9" ht="37.5" customHeight="1" x14ac:dyDescent="0.7">
      <c r="A11" s="110"/>
      <c r="B11" s="111"/>
      <c r="C11" s="115" t="s">
        <v>264</v>
      </c>
      <c r="D11" s="116"/>
      <c r="E11" s="63">
        <v>1</v>
      </c>
      <c r="F11" s="53">
        <f t="shared" si="0"/>
        <v>8.9999999999999993E-3</v>
      </c>
      <c r="G11" s="63">
        <v>700</v>
      </c>
      <c r="H11" s="53">
        <f t="shared" si="1"/>
        <v>1.23E-2</v>
      </c>
      <c r="I11" s="64">
        <v>0.17</v>
      </c>
    </row>
    <row r="12" spans="1:9" ht="37.5" customHeight="1" x14ac:dyDescent="0.7">
      <c r="A12" s="110"/>
      <c r="B12" s="111"/>
      <c r="C12" s="117" t="s">
        <v>67</v>
      </c>
      <c r="D12" s="116"/>
      <c r="E12" s="63">
        <v>3</v>
      </c>
      <c r="F12" s="53">
        <f t="shared" si="0"/>
        <v>2.7199999999999998E-2</v>
      </c>
      <c r="G12" s="63">
        <v>10000</v>
      </c>
      <c r="H12" s="53">
        <f t="shared" si="1"/>
        <v>0.1769</v>
      </c>
      <c r="I12" s="64">
        <v>0.03</v>
      </c>
    </row>
    <row r="13" spans="1:9" ht="37.5" customHeight="1" x14ac:dyDescent="0.7">
      <c r="A13" s="112"/>
      <c r="B13" s="113"/>
      <c r="C13" s="117" t="s">
        <v>68</v>
      </c>
      <c r="D13" s="116"/>
      <c r="E13" s="32">
        <f>SUM(E9:E12)</f>
        <v>10</v>
      </c>
      <c r="F13" s="53">
        <f>IFERROR(E13/$E$14,"")</f>
        <v>9.0909090909090912E-2</v>
      </c>
      <c r="G13" s="32">
        <f>G9+G10+G11+G12</f>
        <v>19500</v>
      </c>
      <c r="H13" s="53">
        <f t="shared" ref="H13" si="2">IFERROR(G13/$G$14,"")</f>
        <v>0.34513274336283184</v>
      </c>
      <c r="I13" s="53">
        <f>IFERROR(ROUNDDOWN((H9*I9+H10*I10+H11*I11+H12*I12)/H13,4),"")</f>
        <v>8.1299999999999997E-2</v>
      </c>
    </row>
    <row r="14" spans="1:9" ht="37.5" customHeight="1" x14ac:dyDescent="0.7">
      <c r="A14" s="123" t="s">
        <v>69</v>
      </c>
      <c r="B14" s="124"/>
      <c r="C14" s="124"/>
      <c r="D14" s="125"/>
      <c r="E14" s="32">
        <f>E8+E13</f>
        <v>110</v>
      </c>
      <c r="F14" s="53">
        <f>IFERROR(F8+F13,"")</f>
        <v>1</v>
      </c>
      <c r="G14" s="32">
        <f>G8+G13</f>
        <v>56500</v>
      </c>
      <c r="H14" s="53">
        <f>IFERROR(H8+H13,"")</f>
        <v>1</v>
      </c>
      <c r="I14" s="53">
        <f>IFERROR(ROUNDDOWN((H8*I8+H13*I13),4),"")</f>
        <v>9.9199999999999997E-2</v>
      </c>
    </row>
    <row r="15" spans="1:9" ht="7.5" customHeight="1" x14ac:dyDescent="0.7"/>
    <row r="16" spans="1:9" ht="18" customHeight="1" x14ac:dyDescent="0.7">
      <c r="A16" s="4" t="s">
        <v>26</v>
      </c>
      <c r="B16" s="4"/>
      <c r="C16" s="4"/>
      <c r="D16" s="4"/>
      <c r="E16" s="4"/>
    </row>
    <row r="17" spans="1:9" ht="28.5" customHeight="1" x14ac:dyDescent="0.7">
      <c r="A17" s="4"/>
      <c r="B17" s="14">
        <v>1</v>
      </c>
      <c r="C17" s="14"/>
      <c r="D17" s="126" t="s">
        <v>70</v>
      </c>
      <c r="E17" s="126"/>
      <c r="F17" s="126"/>
      <c r="G17" s="126"/>
      <c r="H17" s="126"/>
      <c r="I17" s="126"/>
    </row>
    <row r="18" spans="1:9" ht="18" customHeight="1" x14ac:dyDescent="0.7">
      <c r="A18" s="4"/>
      <c r="B18" s="14">
        <v>2</v>
      </c>
      <c r="C18" s="14"/>
      <c r="D18" s="126" t="s">
        <v>72</v>
      </c>
      <c r="E18" s="126"/>
      <c r="F18" s="126"/>
      <c r="G18" s="126"/>
      <c r="H18" s="126"/>
      <c r="I18" s="126"/>
    </row>
    <row r="19" spans="1:9" ht="18" customHeight="1" x14ac:dyDescent="0.7">
      <c r="A19" s="4"/>
      <c r="B19" s="14">
        <v>3</v>
      </c>
      <c r="C19" s="14"/>
      <c r="D19" s="126" t="s">
        <v>71</v>
      </c>
      <c r="E19" s="126"/>
      <c r="F19" s="126"/>
      <c r="G19" s="126"/>
      <c r="H19" s="126"/>
      <c r="I19" s="126"/>
    </row>
    <row r="20" spans="1:9" ht="18" customHeight="1" x14ac:dyDescent="0.7">
      <c r="B20" s="48"/>
      <c r="D20" s="126"/>
      <c r="E20" s="126"/>
      <c r="F20" s="126"/>
      <c r="G20" s="126"/>
      <c r="H20" s="126"/>
      <c r="I20" s="126"/>
    </row>
  </sheetData>
  <customSheetViews>
    <customSheetView guid="{4D558490-D251-49DF-A70B-D147143E3D44}" topLeftCell="A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&amp;C&amp;9&amp;U業務【東京都】3／12ページ&amp;R&amp;"游明朝,標準"&amp;9
</oddFooter>
      </headerFooter>
    </customSheetView>
  </customSheetViews>
  <mergeCells count="21">
    <mergeCell ref="A14:D14"/>
    <mergeCell ref="D20:I20"/>
    <mergeCell ref="D17:I17"/>
    <mergeCell ref="D18:I18"/>
    <mergeCell ref="D19:I19"/>
    <mergeCell ref="A4:D4"/>
    <mergeCell ref="I3:I4"/>
    <mergeCell ref="A5:B8"/>
    <mergeCell ref="A9:B13"/>
    <mergeCell ref="C5:D5"/>
    <mergeCell ref="C6:D6"/>
    <mergeCell ref="C7:D7"/>
    <mergeCell ref="C8:D8"/>
    <mergeCell ref="C9:D9"/>
    <mergeCell ref="C10:D10"/>
    <mergeCell ref="C11:D11"/>
    <mergeCell ref="C12:D12"/>
    <mergeCell ref="C13:D13"/>
    <mergeCell ref="E3:E4"/>
    <mergeCell ref="G3:G4"/>
    <mergeCell ref="A3:D3"/>
  </mergeCells>
  <phoneticPr fontId="1"/>
  <conditionalFormatting sqref="E9:E12 G5:G7 G9:G12 I5:I7 I9:I12 E5:E7">
    <cfRule type="expression" dxfId="28" priority="1">
      <formula>E5&lt;&gt;""</formula>
    </cfRule>
  </conditionalFormatting>
  <dataValidations count="1">
    <dataValidation imeMode="halfAlpha" allowBlank="1" showInputMessage="1" showErrorMessage="1" sqref="E5:I14" xr:uid="{00000000-0002-0000-02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&amp;C【愛知県】3/12&amp;R&amp;"游明朝,標準"&amp;9
</oddFooter>
  </headerFooter>
  <ignoredErrors>
    <ignoredError sqref="F14:G14 F8 H8" formula="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view="pageBreakPreview" zoomScale="70" zoomScaleNormal="100" zoomScaleSheetLayoutView="70" workbookViewId="0">
      <selection activeCell="S28" sqref="S28"/>
    </sheetView>
  </sheetViews>
  <sheetFormatPr defaultColWidth="2.125" defaultRowHeight="18" customHeight="1" x14ac:dyDescent="0.7"/>
  <cols>
    <col min="1" max="1" width="2.375" style="1" bestFit="1" customWidth="1"/>
    <col min="2" max="2" width="1.875" style="1" customWidth="1"/>
    <col min="3" max="3" width="1" style="1" customWidth="1"/>
    <col min="4" max="4" width="21.625" style="1" customWidth="1"/>
    <col min="5" max="5" width="12.5" style="1" customWidth="1"/>
    <col min="6" max="6" width="9.875" style="1" customWidth="1"/>
    <col min="7" max="7" width="16.75" style="1" customWidth="1"/>
    <col min="8" max="8" width="9.75" style="1" customWidth="1"/>
    <col min="9" max="16384" width="2.125" style="1"/>
  </cols>
  <sheetData>
    <row r="1" spans="1:8" ht="18" customHeight="1" x14ac:dyDescent="0.7">
      <c r="A1" s="71">
        <v>2</v>
      </c>
      <c r="B1" s="71"/>
      <c r="C1" s="71" t="s">
        <v>76</v>
      </c>
      <c r="D1" s="71"/>
    </row>
    <row r="2" spans="1:8" ht="7.5" customHeight="1" x14ac:dyDescent="0.7"/>
    <row r="3" spans="1:8" ht="26.25" customHeight="1" x14ac:dyDescent="0.7">
      <c r="A3" s="136" t="s">
        <v>78</v>
      </c>
      <c r="B3" s="137"/>
      <c r="C3" s="137"/>
      <c r="D3" s="138"/>
      <c r="E3" s="118" t="s">
        <v>80</v>
      </c>
      <c r="F3" s="22"/>
      <c r="G3" s="118" t="s">
        <v>74</v>
      </c>
      <c r="H3" s="22"/>
    </row>
    <row r="4" spans="1:8" ht="33.75" customHeight="1" x14ac:dyDescent="0.25">
      <c r="A4" s="133" t="s">
        <v>77</v>
      </c>
      <c r="B4" s="134"/>
      <c r="C4" s="134"/>
      <c r="D4" s="135"/>
      <c r="E4" s="107"/>
      <c r="F4" s="23" t="s">
        <v>54</v>
      </c>
      <c r="G4" s="119"/>
      <c r="H4" s="23" t="s">
        <v>54</v>
      </c>
    </row>
    <row r="5" spans="1:8" ht="23.25" customHeight="1" x14ac:dyDescent="0.7">
      <c r="A5" s="139" t="s">
        <v>79</v>
      </c>
      <c r="B5" s="140"/>
      <c r="C5" s="140"/>
      <c r="D5" s="141"/>
      <c r="E5" s="63">
        <v>1</v>
      </c>
      <c r="F5" s="31">
        <f>IFERROR(E5/$E$22,"")</f>
        <v>1.0101010101010102E-2</v>
      </c>
      <c r="G5" s="63">
        <v>700</v>
      </c>
      <c r="H5" s="31">
        <f>IFERROR(G5/$G$22,"")</f>
        <v>1.2389380530973451E-2</v>
      </c>
    </row>
    <row r="6" spans="1:8" ht="23.25" customHeight="1" x14ac:dyDescent="0.7">
      <c r="A6" s="115" t="s">
        <v>81</v>
      </c>
      <c r="B6" s="127"/>
      <c r="C6" s="127"/>
      <c r="D6" s="128"/>
      <c r="E6" s="63"/>
      <c r="F6" s="31">
        <f t="shared" ref="F6:F21" si="0">IFERROR(E6/$E$22,"")</f>
        <v>0</v>
      </c>
      <c r="G6" s="63"/>
      <c r="H6" s="31">
        <f t="shared" ref="H6:H21" si="1">IFERROR(G6/$G$22,"")</f>
        <v>0</v>
      </c>
    </row>
    <row r="7" spans="1:8" ht="23.25" customHeight="1" x14ac:dyDescent="0.7">
      <c r="A7" s="115" t="s">
        <v>82</v>
      </c>
      <c r="B7" s="127"/>
      <c r="C7" s="127"/>
      <c r="D7" s="128"/>
      <c r="E7" s="63">
        <v>2</v>
      </c>
      <c r="F7" s="31">
        <f t="shared" si="0"/>
        <v>2.0202020202020204E-2</v>
      </c>
      <c r="G7" s="63">
        <v>4000</v>
      </c>
      <c r="H7" s="31">
        <f t="shared" si="1"/>
        <v>7.0796460176991149E-2</v>
      </c>
    </row>
    <row r="8" spans="1:8" ht="23.25" customHeight="1" x14ac:dyDescent="0.7">
      <c r="A8" s="115" t="s">
        <v>83</v>
      </c>
      <c r="B8" s="127"/>
      <c r="C8" s="127"/>
      <c r="D8" s="128"/>
      <c r="E8" s="63"/>
      <c r="F8" s="31">
        <f t="shared" si="0"/>
        <v>0</v>
      </c>
      <c r="G8" s="63"/>
      <c r="H8" s="31">
        <f t="shared" si="1"/>
        <v>0</v>
      </c>
    </row>
    <row r="9" spans="1:8" ht="23.25" customHeight="1" x14ac:dyDescent="0.7">
      <c r="A9" s="115" t="s">
        <v>96</v>
      </c>
      <c r="B9" s="127"/>
      <c r="C9" s="127"/>
      <c r="D9" s="128"/>
      <c r="E9" s="63"/>
      <c r="F9" s="31">
        <f t="shared" si="0"/>
        <v>0</v>
      </c>
      <c r="G9" s="63"/>
      <c r="H9" s="31">
        <f t="shared" si="1"/>
        <v>0</v>
      </c>
    </row>
    <row r="10" spans="1:8" ht="23.25" customHeight="1" x14ac:dyDescent="0.7">
      <c r="A10" s="115" t="s">
        <v>95</v>
      </c>
      <c r="B10" s="127"/>
      <c r="C10" s="127"/>
      <c r="D10" s="128"/>
      <c r="E10" s="63">
        <v>2</v>
      </c>
      <c r="F10" s="31">
        <f t="shared" si="0"/>
        <v>2.0202020202020204E-2</v>
      </c>
      <c r="G10" s="63">
        <v>3500</v>
      </c>
      <c r="H10" s="31">
        <f t="shared" si="1"/>
        <v>6.1946902654867256E-2</v>
      </c>
    </row>
    <row r="11" spans="1:8" ht="23.25" customHeight="1" x14ac:dyDescent="0.7">
      <c r="A11" s="115" t="s">
        <v>84</v>
      </c>
      <c r="B11" s="127"/>
      <c r="C11" s="127"/>
      <c r="D11" s="128"/>
      <c r="E11" s="63"/>
      <c r="F11" s="31">
        <f t="shared" si="0"/>
        <v>0</v>
      </c>
      <c r="G11" s="63"/>
      <c r="H11" s="31">
        <f t="shared" si="1"/>
        <v>0</v>
      </c>
    </row>
    <row r="12" spans="1:8" ht="23.25" customHeight="1" x14ac:dyDescent="0.7">
      <c r="A12" s="115" t="s">
        <v>85</v>
      </c>
      <c r="B12" s="127"/>
      <c r="C12" s="127"/>
      <c r="D12" s="128"/>
      <c r="E12" s="63">
        <v>3</v>
      </c>
      <c r="F12" s="31">
        <f t="shared" si="0"/>
        <v>3.0303030303030304E-2</v>
      </c>
      <c r="G12" s="63">
        <v>10000</v>
      </c>
      <c r="H12" s="31">
        <f t="shared" si="1"/>
        <v>0.17699115044247787</v>
      </c>
    </row>
    <row r="13" spans="1:8" ht="23.25" customHeight="1" x14ac:dyDescent="0.7">
      <c r="A13" s="115" t="s">
        <v>86</v>
      </c>
      <c r="B13" s="127"/>
      <c r="C13" s="127"/>
      <c r="D13" s="128"/>
      <c r="E13" s="63">
        <v>1</v>
      </c>
      <c r="F13" s="31">
        <f t="shared" si="0"/>
        <v>1.0101010101010102E-2</v>
      </c>
      <c r="G13" s="63">
        <v>1300</v>
      </c>
      <c r="H13" s="31">
        <f t="shared" si="1"/>
        <v>2.3008849557522124E-2</v>
      </c>
    </row>
    <row r="14" spans="1:8" ht="23.25" customHeight="1" x14ac:dyDescent="0.7">
      <c r="A14" s="115" t="s">
        <v>87</v>
      </c>
      <c r="B14" s="127"/>
      <c r="C14" s="127"/>
      <c r="D14" s="128"/>
      <c r="E14" s="63"/>
      <c r="F14" s="31">
        <f t="shared" si="0"/>
        <v>0</v>
      </c>
      <c r="G14" s="63"/>
      <c r="H14" s="31">
        <f t="shared" si="1"/>
        <v>0</v>
      </c>
    </row>
    <row r="15" spans="1:8" ht="23.25" customHeight="1" x14ac:dyDescent="0.7">
      <c r="A15" s="115" t="s">
        <v>88</v>
      </c>
      <c r="B15" s="127"/>
      <c r="C15" s="127"/>
      <c r="D15" s="128"/>
      <c r="E15" s="63"/>
      <c r="F15" s="31">
        <f t="shared" si="0"/>
        <v>0</v>
      </c>
      <c r="G15" s="63"/>
      <c r="H15" s="31">
        <f t="shared" si="1"/>
        <v>0</v>
      </c>
    </row>
    <row r="16" spans="1:8" ht="23.25" customHeight="1" x14ac:dyDescent="0.7">
      <c r="A16" s="115" t="s">
        <v>89</v>
      </c>
      <c r="B16" s="127"/>
      <c r="C16" s="127"/>
      <c r="D16" s="128"/>
      <c r="E16" s="63"/>
      <c r="F16" s="31">
        <f t="shared" si="0"/>
        <v>0</v>
      </c>
      <c r="G16" s="63"/>
      <c r="H16" s="31">
        <f t="shared" si="1"/>
        <v>0</v>
      </c>
    </row>
    <row r="17" spans="1:8" ht="23.25" customHeight="1" x14ac:dyDescent="0.7">
      <c r="A17" s="115" t="s">
        <v>90</v>
      </c>
      <c r="B17" s="127"/>
      <c r="C17" s="127"/>
      <c r="D17" s="128"/>
      <c r="E17" s="63"/>
      <c r="F17" s="31">
        <f t="shared" si="0"/>
        <v>0</v>
      </c>
      <c r="G17" s="63"/>
      <c r="H17" s="31">
        <f t="shared" si="1"/>
        <v>0</v>
      </c>
    </row>
    <row r="18" spans="1:8" ht="23.25" customHeight="1" x14ac:dyDescent="0.7">
      <c r="A18" s="130" t="s">
        <v>91</v>
      </c>
      <c r="B18" s="131"/>
      <c r="C18" s="131"/>
      <c r="D18" s="132"/>
      <c r="E18" s="63"/>
      <c r="F18" s="31">
        <f t="shared" si="0"/>
        <v>0</v>
      </c>
      <c r="G18" s="63"/>
      <c r="H18" s="31">
        <f t="shared" si="1"/>
        <v>0</v>
      </c>
    </row>
    <row r="19" spans="1:8" ht="23.25" customHeight="1" x14ac:dyDescent="0.7">
      <c r="A19" s="115" t="s">
        <v>92</v>
      </c>
      <c r="B19" s="127"/>
      <c r="C19" s="127"/>
      <c r="D19" s="128"/>
      <c r="E19" s="63">
        <v>90</v>
      </c>
      <c r="F19" s="31">
        <f t="shared" si="0"/>
        <v>0.90909090909090906</v>
      </c>
      <c r="G19" s="63">
        <v>37000</v>
      </c>
      <c r="H19" s="31">
        <f t="shared" si="1"/>
        <v>0.65486725663716816</v>
      </c>
    </row>
    <row r="20" spans="1:8" ht="23.25" customHeight="1" x14ac:dyDescent="0.7">
      <c r="A20" s="115" t="s">
        <v>93</v>
      </c>
      <c r="B20" s="127"/>
      <c r="C20" s="127"/>
      <c r="D20" s="128"/>
      <c r="E20" s="63"/>
      <c r="F20" s="31">
        <f t="shared" si="0"/>
        <v>0</v>
      </c>
      <c r="G20" s="63"/>
      <c r="H20" s="31">
        <f t="shared" si="1"/>
        <v>0</v>
      </c>
    </row>
    <row r="21" spans="1:8" ht="23.25" customHeight="1" x14ac:dyDescent="0.7">
      <c r="A21" s="115" t="s">
        <v>94</v>
      </c>
      <c r="B21" s="127"/>
      <c r="C21" s="127"/>
      <c r="D21" s="128"/>
      <c r="E21" s="63"/>
      <c r="F21" s="31">
        <f t="shared" si="0"/>
        <v>0</v>
      </c>
      <c r="G21" s="63"/>
      <c r="H21" s="31">
        <f t="shared" si="1"/>
        <v>0</v>
      </c>
    </row>
    <row r="22" spans="1:8" ht="23.25" customHeight="1" x14ac:dyDescent="0.7">
      <c r="A22" s="117" t="s">
        <v>69</v>
      </c>
      <c r="B22" s="129"/>
      <c r="C22" s="129"/>
      <c r="D22" s="116"/>
      <c r="E22" s="32">
        <f>SUM(E5:E21)</f>
        <v>99</v>
      </c>
      <c r="F22" s="33">
        <f>SUM(F5:F21)</f>
        <v>1</v>
      </c>
      <c r="G22" s="32">
        <f>SUM(G5:G21)</f>
        <v>56500</v>
      </c>
      <c r="H22" s="33">
        <f>SUM(H5:H21)</f>
        <v>1</v>
      </c>
    </row>
    <row r="23" spans="1:8" ht="7.5" customHeight="1" x14ac:dyDescent="0.7"/>
    <row r="24" spans="1:8" ht="18" customHeight="1" x14ac:dyDescent="0.7">
      <c r="A24" s="4" t="s">
        <v>26</v>
      </c>
      <c r="B24" s="4"/>
      <c r="C24" s="4"/>
      <c r="D24" s="4"/>
      <c r="E24" s="4"/>
    </row>
    <row r="25" spans="1:8" ht="24" customHeight="1" x14ac:dyDescent="0.7">
      <c r="A25" s="4"/>
      <c r="B25" s="14">
        <v>1</v>
      </c>
      <c r="C25" s="14"/>
      <c r="D25" s="126" t="s">
        <v>97</v>
      </c>
      <c r="E25" s="126"/>
      <c r="F25" s="126"/>
      <c r="G25" s="126"/>
      <c r="H25" s="126"/>
    </row>
    <row r="26" spans="1:8" ht="13.5" customHeight="1" x14ac:dyDescent="0.7">
      <c r="A26" s="4"/>
      <c r="B26" s="14">
        <v>2</v>
      </c>
      <c r="C26" s="14"/>
      <c r="D26" s="126" t="s">
        <v>98</v>
      </c>
      <c r="E26" s="126"/>
      <c r="F26" s="126"/>
      <c r="G26" s="126"/>
      <c r="H26" s="126"/>
    </row>
    <row r="27" spans="1:8" ht="13.5" customHeight="1" x14ac:dyDescent="0.7">
      <c r="A27" s="4"/>
      <c r="B27" s="14">
        <v>3</v>
      </c>
      <c r="C27" s="14"/>
      <c r="D27" s="126" t="s">
        <v>99</v>
      </c>
      <c r="E27" s="126"/>
      <c r="F27" s="126"/>
      <c r="G27" s="126"/>
      <c r="H27" s="126"/>
    </row>
    <row r="28" spans="1:8" ht="60" customHeight="1" x14ac:dyDescent="0.7">
      <c r="B28" s="48">
        <v>4</v>
      </c>
      <c r="D28" s="126" t="s">
        <v>100</v>
      </c>
      <c r="E28" s="126"/>
      <c r="F28" s="126"/>
      <c r="G28" s="126"/>
      <c r="H28" s="126"/>
    </row>
    <row r="29" spans="1:8" ht="13.5" customHeight="1" x14ac:dyDescent="0.7">
      <c r="B29" s="14">
        <v>5</v>
      </c>
      <c r="C29" s="14"/>
      <c r="D29" s="126" t="s">
        <v>271</v>
      </c>
      <c r="E29" s="126"/>
      <c r="F29" s="126"/>
      <c r="G29" s="126"/>
      <c r="H29" s="126"/>
    </row>
    <row r="30" spans="1:8" ht="27.4" customHeight="1" x14ac:dyDescent="0.7">
      <c r="B30" s="14">
        <v>6</v>
      </c>
      <c r="C30" s="14"/>
      <c r="D30" s="126" t="s">
        <v>101</v>
      </c>
      <c r="E30" s="126"/>
      <c r="F30" s="126"/>
      <c r="G30" s="126"/>
      <c r="H30" s="126"/>
    </row>
    <row r="31" spans="1:8" ht="13.5" customHeight="1" x14ac:dyDescent="0.7">
      <c r="B31" s="14">
        <v>7</v>
      </c>
      <c r="C31" s="14"/>
      <c r="D31" s="126" t="s">
        <v>102</v>
      </c>
      <c r="E31" s="126"/>
      <c r="F31" s="126"/>
      <c r="G31" s="126"/>
      <c r="H31" s="126"/>
    </row>
  </sheetData>
  <customSheetViews>
    <customSheetView guid="{4D558490-D251-49DF-A70B-D147143E3D44}" topLeftCell="A25">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&amp;C&amp;9&amp;U業務【東京都】4／12ページ&amp;R&amp;"游明朝,標準"&amp;9
</oddFooter>
      </headerFooter>
    </customSheetView>
  </customSheetViews>
  <mergeCells count="29">
    <mergeCell ref="D31:H31"/>
    <mergeCell ref="E3:E4"/>
    <mergeCell ref="G3:G4"/>
    <mergeCell ref="A4:D4"/>
    <mergeCell ref="D29:H29"/>
    <mergeCell ref="D30:H30"/>
    <mergeCell ref="A10:D10"/>
    <mergeCell ref="A11:D11"/>
    <mergeCell ref="A12:D12"/>
    <mergeCell ref="A13:D13"/>
    <mergeCell ref="A3:D3"/>
    <mergeCell ref="A5:D5"/>
    <mergeCell ref="A6:D6"/>
    <mergeCell ref="A7:D7"/>
    <mergeCell ref="A8:D8"/>
    <mergeCell ref="A9:D9"/>
    <mergeCell ref="A14:D14"/>
    <mergeCell ref="D25:H25"/>
    <mergeCell ref="D26:H26"/>
    <mergeCell ref="D27:H27"/>
    <mergeCell ref="D28:H28"/>
    <mergeCell ref="A21:D21"/>
    <mergeCell ref="A22:D22"/>
    <mergeCell ref="A15:D15"/>
    <mergeCell ref="A16:D16"/>
    <mergeCell ref="A17:D17"/>
    <mergeCell ref="A18:D18"/>
    <mergeCell ref="A19:D19"/>
    <mergeCell ref="A20:D20"/>
  </mergeCells>
  <phoneticPr fontId="1"/>
  <conditionalFormatting sqref="E5:E21">
    <cfRule type="expression" dxfId="27" priority="2">
      <formula>E5&lt;&gt;""</formula>
    </cfRule>
  </conditionalFormatting>
  <conditionalFormatting sqref="G5:G21">
    <cfRule type="expression" dxfId="26" priority="1">
      <formula>G5&lt;&gt;""</formula>
    </cfRule>
  </conditionalFormatting>
  <dataValidations count="1">
    <dataValidation imeMode="halfAlpha" allowBlank="1" showInputMessage="1" showErrorMessage="1" sqref="E5:H22" xr:uid="{00000000-0002-0000-03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&amp;C【愛知県】4/12&amp;R&amp;"游明朝,標準"&amp;9
</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view="pageBreakPreview" zoomScale="70" zoomScaleNormal="100" zoomScaleSheetLayoutView="70" workbookViewId="0">
      <selection activeCell="G17" sqref="G17"/>
    </sheetView>
  </sheetViews>
  <sheetFormatPr defaultColWidth="2.125" defaultRowHeight="18" customHeight="1" x14ac:dyDescent="0.7"/>
  <cols>
    <col min="1" max="1" width="2.375" style="34" bestFit="1" customWidth="1"/>
    <col min="2" max="2" width="1.875" style="34" customWidth="1"/>
    <col min="3" max="3" width="1" style="34" customWidth="1"/>
    <col min="4" max="4" width="19.5" style="34" customWidth="1"/>
    <col min="5" max="5" width="12.125" style="34" customWidth="1"/>
    <col min="6" max="6" width="11" style="34" customWidth="1"/>
    <col min="7" max="7" width="16.75" style="34" customWidth="1"/>
    <col min="8" max="8" width="11" style="34" customWidth="1"/>
    <col min="9" max="16384" width="2.125" style="34"/>
  </cols>
  <sheetData>
    <row r="1" spans="1:18" ht="15" customHeight="1" x14ac:dyDescent="0.7">
      <c r="A1" s="72">
        <v>3</v>
      </c>
      <c r="B1" s="72"/>
      <c r="C1" s="72" t="s">
        <v>103</v>
      </c>
      <c r="D1" s="72"/>
    </row>
    <row r="2" spans="1:18" ht="13.5" customHeight="1" x14ac:dyDescent="0.7">
      <c r="A2" s="145" t="s">
        <v>106</v>
      </c>
      <c r="B2" s="146"/>
      <c r="C2" s="146"/>
      <c r="D2" s="147"/>
      <c r="E2" s="148" t="s">
        <v>107</v>
      </c>
      <c r="F2" s="35"/>
      <c r="G2" s="148" t="s">
        <v>105</v>
      </c>
      <c r="H2" s="35"/>
    </row>
    <row r="3" spans="1:18" ht="23.1" customHeight="1" x14ac:dyDescent="0.25">
      <c r="A3" s="151" t="s">
        <v>104</v>
      </c>
      <c r="B3" s="152"/>
      <c r="C3" s="152"/>
      <c r="D3" s="153"/>
      <c r="E3" s="149"/>
      <c r="F3" s="36" t="s">
        <v>108</v>
      </c>
      <c r="G3" s="150"/>
      <c r="H3" s="36" t="s">
        <v>108</v>
      </c>
    </row>
    <row r="4" spans="1:18" ht="16.5" customHeight="1" x14ac:dyDescent="0.7">
      <c r="A4" s="154" t="s">
        <v>208</v>
      </c>
      <c r="B4" s="155"/>
      <c r="C4" s="155"/>
      <c r="D4" s="156"/>
      <c r="E4" s="63">
        <v>55</v>
      </c>
      <c r="F4" s="24">
        <f>IFERROR(E4/$E$16,"")</f>
        <v>0.5</v>
      </c>
      <c r="G4" s="63">
        <v>2984</v>
      </c>
      <c r="H4" s="24">
        <f>IFERROR(G4/$G$16,"")</f>
        <v>5.2814159292035395E-2</v>
      </c>
    </row>
    <row r="5" spans="1:18" ht="16.5" customHeight="1" x14ac:dyDescent="0.7">
      <c r="A5" s="142" t="s">
        <v>209</v>
      </c>
      <c r="B5" s="143"/>
      <c r="C5" s="143"/>
      <c r="D5" s="144"/>
      <c r="E5" s="63">
        <v>33</v>
      </c>
      <c r="F5" s="24">
        <f t="shared" ref="F5:F15" si="0">IFERROR(E5/$E$16,"")</f>
        <v>0.3</v>
      </c>
      <c r="G5" s="63">
        <v>5481</v>
      </c>
      <c r="H5" s="24">
        <f t="shared" ref="H5:H15" si="1">IFERROR(G5/$G$16,"")</f>
        <v>9.700884955752212E-2</v>
      </c>
    </row>
    <row r="6" spans="1:18" ht="16.5" customHeight="1" x14ac:dyDescent="0.7">
      <c r="A6" s="142" t="s">
        <v>210</v>
      </c>
      <c r="B6" s="143"/>
      <c r="C6" s="143"/>
      <c r="D6" s="144"/>
      <c r="E6" s="63">
        <v>3</v>
      </c>
      <c r="F6" s="24">
        <f t="shared" si="0"/>
        <v>2.7272727272727271E-2</v>
      </c>
      <c r="G6" s="63">
        <v>1102</v>
      </c>
      <c r="H6" s="24">
        <f t="shared" si="1"/>
        <v>1.9504424778761062E-2</v>
      </c>
    </row>
    <row r="7" spans="1:18" ht="16.5" customHeight="1" x14ac:dyDescent="0.7">
      <c r="A7" s="142" t="s">
        <v>211</v>
      </c>
      <c r="B7" s="143"/>
      <c r="C7" s="143"/>
      <c r="D7" s="144"/>
      <c r="E7" s="63">
        <v>4</v>
      </c>
      <c r="F7" s="24">
        <f t="shared" si="0"/>
        <v>3.6363636363636362E-2</v>
      </c>
      <c r="G7" s="63">
        <v>3219</v>
      </c>
      <c r="H7" s="24">
        <f t="shared" si="1"/>
        <v>5.697345132743363E-2</v>
      </c>
    </row>
    <row r="8" spans="1:18" ht="16.5" customHeight="1" x14ac:dyDescent="0.7">
      <c r="A8" s="142" t="s">
        <v>212</v>
      </c>
      <c r="B8" s="143"/>
      <c r="C8" s="143"/>
      <c r="D8" s="144"/>
      <c r="E8" s="63">
        <v>13</v>
      </c>
      <c r="F8" s="24">
        <f t="shared" si="0"/>
        <v>0.11818181818181818</v>
      </c>
      <c r="G8" s="63">
        <v>31664</v>
      </c>
      <c r="H8" s="24">
        <f t="shared" si="1"/>
        <v>0.56042477876106189</v>
      </c>
    </row>
    <row r="9" spans="1:18" ht="16.5" customHeight="1" x14ac:dyDescent="0.7">
      <c r="A9" s="142" t="s">
        <v>213</v>
      </c>
      <c r="B9" s="143"/>
      <c r="C9" s="143"/>
      <c r="D9" s="144"/>
      <c r="E9" s="63">
        <v>2</v>
      </c>
      <c r="F9" s="24">
        <f t="shared" si="0"/>
        <v>1.8181818181818181E-2</v>
      </c>
      <c r="G9" s="63">
        <v>12050</v>
      </c>
      <c r="H9" s="24">
        <f t="shared" si="1"/>
        <v>0.21327433628318584</v>
      </c>
    </row>
    <row r="10" spans="1:18" ht="16.5" customHeight="1" x14ac:dyDescent="0.7">
      <c r="A10" s="157" t="s">
        <v>214</v>
      </c>
      <c r="B10" s="143"/>
      <c r="C10" s="143"/>
      <c r="D10" s="144"/>
      <c r="E10" s="63"/>
      <c r="F10" s="24">
        <f t="shared" si="0"/>
        <v>0</v>
      </c>
      <c r="G10" s="63"/>
      <c r="H10" s="24">
        <f t="shared" si="1"/>
        <v>0</v>
      </c>
    </row>
    <row r="11" spans="1:18" ht="16.5" customHeight="1" x14ac:dyDescent="0.7">
      <c r="A11" s="142" t="s">
        <v>215</v>
      </c>
      <c r="B11" s="143"/>
      <c r="C11" s="143"/>
      <c r="D11" s="144"/>
      <c r="E11" s="63"/>
      <c r="F11" s="24">
        <f t="shared" si="0"/>
        <v>0</v>
      </c>
      <c r="G11" s="63"/>
      <c r="H11" s="24">
        <f t="shared" si="1"/>
        <v>0</v>
      </c>
    </row>
    <row r="12" spans="1:18" ht="16.5" customHeight="1" x14ac:dyDescent="0.7">
      <c r="A12" s="142" t="s">
        <v>216</v>
      </c>
      <c r="B12" s="143"/>
      <c r="C12" s="143"/>
      <c r="D12" s="144"/>
      <c r="E12" s="63"/>
      <c r="F12" s="24">
        <f t="shared" si="0"/>
        <v>0</v>
      </c>
      <c r="G12" s="63"/>
      <c r="H12" s="24">
        <f t="shared" si="1"/>
        <v>0</v>
      </c>
    </row>
    <row r="13" spans="1:18" ht="16.5" customHeight="1" x14ac:dyDescent="0.7">
      <c r="A13" s="142" t="s">
        <v>217</v>
      </c>
      <c r="B13" s="143"/>
      <c r="C13" s="143"/>
      <c r="D13" s="144"/>
      <c r="E13" s="63"/>
      <c r="F13" s="24">
        <f t="shared" si="0"/>
        <v>0</v>
      </c>
      <c r="G13" s="63"/>
      <c r="H13" s="24">
        <f t="shared" si="1"/>
        <v>0</v>
      </c>
      <c r="R13" s="51"/>
    </row>
    <row r="14" spans="1:18" ht="16.5" customHeight="1" x14ac:dyDescent="0.7">
      <c r="A14" s="142" t="s">
        <v>218</v>
      </c>
      <c r="B14" s="143"/>
      <c r="C14" s="143"/>
      <c r="D14" s="144"/>
      <c r="E14" s="63"/>
      <c r="F14" s="24">
        <f t="shared" si="0"/>
        <v>0</v>
      </c>
      <c r="G14" s="63"/>
      <c r="H14" s="24">
        <f t="shared" si="1"/>
        <v>0</v>
      </c>
    </row>
    <row r="15" spans="1:18" ht="16.5" customHeight="1" x14ac:dyDescent="0.7">
      <c r="A15" s="142" t="s">
        <v>219</v>
      </c>
      <c r="B15" s="143"/>
      <c r="C15" s="143"/>
      <c r="D15" s="144"/>
      <c r="E15" s="63"/>
      <c r="F15" s="24">
        <f t="shared" si="0"/>
        <v>0</v>
      </c>
      <c r="G15" s="63"/>
      <c r="H15" s="24">
        <f t="shared" si="1"/>
        <v>0</v>
      </c>
    </row>
    <row r="16" spans="1:18" ht="16.5" customHeight="1" x14ac:dyDescent="0.7">
      <c r="A16" s="158" t="s">
        <v>109</v>
      </c>
      <c r="B16" s="159"/>
      <c r="C16" s="159"/>
      <c r="D16" s="160"/>
      <c r="E16" s="25">
        <f>SUM(E4:E15)</f>
        <v>110</v>
      </c>
      <c r="F16" s="26">
        <f>SUM(F4:F15)</f>
        <v>1</v>
      </c>
      <c r="G16" s="25">
        <f>SUM(G4:G15)</f>
        <v>56500</v>
      </c>
      <c r="H16" s="26">
        <f>SUM(H4:H15)</f>
        <v>0.99999999999999989</v>
      </c>
    </row>
    <row r="17" spans="1:8" ht="16.5" customHeight="1" x14ac:dyDescent="0.7">
      <c r="A17" s="162" t="s">
        <v>259</v>
      </c>
      <c r="B17" s="163"/>
      <c r="C17" s="163"/>
      <c r="D17" s="163"/>
      <c r="E17" s="163"/>
      <c r="F17" s="164"/>
      <c r="G17" s="80">
        <f>IFERROR(ROUNDDOWN(G16/E16,2),"")</f>
        <v>513.63</v>
      </c>
      <c r="H17" s="27"/>
    </row>
    <row r="18" spans="1:8" ht="13.5" customHeight="1" x14ac:dyDescent="0.7">
      <c r="A18" s="40" t="s">
        <v>26</v>
      </c>
      <c r="B18" s="40"/>
      <c r="C18" s="40"/>
      <c r="D18" s="40"/>
      <c r="E18" s="40"/>
    </row>
    <row r="19" spans="1:8" ht="42" customHeight="1" x14ac:dyDescent="0.7">
      <c r="A19" s="40"/>
      <c r="B19" s="41">
        <v>1</v>
      </c>
      <c r="C19" s="41"/>
      <c r="D19" s="161" t="s">
        <v>113</v>
      </c>
      <c r="E19" s="161"/>
      <c r="F19" s="161"/>
      <c r="G19" s="161"/>
      <c r="H19" s="161"/>
    </row>
    <row r="20" spans="1:8" ht="13.5" customHeight="1" x14ac:dyDescent="0.7">
      <c r="A20" s="40"/>
      <c r="B20" s="41">
        <v>2</v>
      </c>
      <c r="C20" s="41"/>
      <c r="D20" s="161" t="s">
        <v>110</v>
      </c>
      <c r="E20" s="161"/>
      <c r="F20" s="161"/>
      <c r="G20" s="161"/>
      <c r="H20" s="161"/>
    </row>
    <row r="21" spans="1:8" ht="21.4" customHeight="1" x14ac:dyDescent="0.7">
      <c r="A21" s="40"/>
      <c r="B21" s="41">
        <v>3</v>
      </c>
      <c r="C21" s="41"/>
      <c r="D21" s="161" t="s">
        <v>114</v>
      </c>
      <c r="E21" s="161"/>
      <c r="F21" s="161"/>
      <c r="G21" s="161"/>
      <c r="H21" s="161"/>
    </row>
    <row r="22" spans="1:8" ht="13.5" customHeight="1" x14ac:dyDescent="0.7">
      <c r="B22" s="52">
        <v>4</v>
      </c>
      <c r="C22" s="52"/>
      <c r="D22" s="161" t="s">
        <v>111</v>
      </c>
      <c r="E22" s="161"/>
      <c r="F22" s="161"/>
      <c r="G22" s="161"/>
      <c r="H22" s="161"/>
    </row>
    <row r="23" spans="1:8" ht="13.5" customHeight="1" x14ac:dyDescent="0.7">
      <c r="B23" s="41">
        <v>5</v>
      </c>
      <c r="C23" s="41"/>
      <c r="D23" s="161" t="s">
        <v>112</v>
      </c>
      <c r="E23" s="161"/>
      <c r="F23" s="161"/>
      <c r="G23" s="161"/>
      <c r="H23" s="161"/>
    </row>
    <row r="24" spans="1:8" ht="6" customHeight="1" x14ac:dyDescent="0.7"/>
    <row r="25" spans="1:8" ht="15" customHeight="1" x14ac:dyDescent="0.7">
      <c r="A25" s="72">
        <v>4</v>
      </c>
      <c r="B25" s="72"/>
      <c r="C25" s="72" t="s">
        <v>116</v>
      </c>
      <c r="D25" s="72"/>
    </row>
    <row r="26" spans="1:8" ht="13.5" customHeight="1" x14ac:dyDescent="0.7">
      <c r="A26" s="145" t="s">
        <v>106</v>
      </c>
      <c r="B26" s="146"/>
      <c r="C26" s="146"/>
      <c r="D26" s="147"/>
      <c r="E26" s="148" t="s">
        <v>107</v>
      </c>
      <c r="F26" s="35"/>
      <c r="G26" s="148" t="s">
        <v>105</v>
      </c>
      <c r="H26" s="35"/>
    </row>
    <row r="27" spans="1:8" ht="23.1" customHeight="1" x14ac:dyDescent="0.25">
      <c r="A27" s="151" t="s">
        <v>115</v>
      </c>
      <c r="B27" s="152"/>
      <c r="C27" s="152"/>
      <c r="D27" s="153"/>
      <c r="E27" s="149"/>
      <c r="F27" s="36" t="s">
        <v>108</v>
      </c>
      <c r="G27" s="150"/>
      <c r="H27" s="36" t="s">
        <v>108</v>
      </c>
    </row>
    <row r="28" spans="1:8" ht="16.5" customHeight="1" x14ac:dyDescent="0.7">
      <c r="A28" s="154" t="s">
        <v>220</v>
      </c>
      <c r="B28" s="155"/>
      <c r="C28" s="155"/>
      <c r="D28" s="156"/>
      <c r="E28" s="63">
        <v>87</v>
      </c>
      <c r="F28" s="24">
        <f>IFERROR(E28/$E$35,"")</f>
        <v>0.79090909090909089</v>
      </c>
      <c r="G28" s="63">
        <v>26385</v>
      </c>
      <c r="H28" s="24">
        <f>IFERROR(G28/$G$35,"")</f>
        <v>0.46699115044247785</v>
      </c>
    </row>
    <row r="29" spans="1:8" ht="16.5" customHeight="1" x14ac:dyDescent="0.7">
      <c r="A29" s="168" t="s">
        <v>221</v>
      </c>
      <c r="B29" s="169"/>
      <c r="C29" s="169"/>
      <c r="D29" s="170"/>
      <c r="E29" s="63">
        <v>20</v>
      </c>
      <c r="F29" s="24">
        <f t="shared" ref="F29:F34" si="2">IFERROR(E29/$E$35,"")</f>
        <v>0.18181818181818182</v>
      </c>
      <c r="G29" s="63">
        <v>13315</v>
      </c>
      <c r="H29" s="24">
        <f t="shared" ref="H29:H34" si="3">IFERROR(G29/$G$35,"")</f>
        <v>0.23566371681415929</v>
      </c>
    </row>
    <row r="30" spans="1:8" ht="16.5" customHeight="1" x14ac:dyDescent="0.7">
      <c r="A30" s="168" t="s">
        <v>222</v>
      </c>
      <c r="B30" s="169"/>
      <c r="C30" s="169"/>
      <c r="D30" s="170"/>
      <c r="E30" s="63"/>
      <c r="F30" s="24">
        <f t="shared" si="2"/>
        <v>0</v>
      </c>
      <c r="G30" s="63"/>
      <c r="H30" s="24">
        <f t="shared" si="3"/>
        <v>0</v>
      </c>
    </row>
    <row r="31" spans="1:8" ht="16.5" customHeight="1" x14ac:dyDescent="0.7">
      <c r="A31" s="168" t="s">
        <v>223</v>
      </c>
      <c r="B31" s="169"/>
      <c r="C31" s="169"/>
      <c r="D31" s="170"/>
      <c r="E31" s="63"/>
      <c r="F31" s="24">
        <f t="shared" si="2"/>
        <v>0</v>
      </c>
      <c r="G31" s="63"/>
      <c r="H31" s="24">
        <f t="shared" si="3"/>
        <v>0</v>
      </c>
    </row>
    <row r="32" spans="1:8" ht="16.5" customHeight="1" x14ac:dyDescent="0.7">
      <c r="A32" s="168" t="s">
        <v>224</v>
      </c>
      <c r="B32" s="169"/>
      <c r="C32" s="169"/>
      <c r="D32" s="170"/>
      <c r="E32" s="63">
        <v>3</v>
      </c>
      <c r="F32" s="24">
        <f t="shared" si="2"/>
        <v>2.7272727272727271E-2</v>
      </c>
      <c r="G32" s="63">
        <v>16800</v>
      </c>
      <c r="H32" s="24">
        <f t="shared" si="3"/>
        <v>0.29734513274336283</v>
      </c>
    </row>
    <row r="33" spans="1:8" ht="16.5" customHeight="1" x14ac:dyDescent="0.7">
      <c r="A33" s="168" t="s">
        <v>225</v>
      </c>
      <c r="B33" s="169"/>
      <c r="C33" s="169"/>
      <c r="D33" s="170"/>
      <c r="E33" s="63"/>
      <c r="F33" s="24">
        <f t="shared" si="2"/>
        <v>0</v>
      </c>
      <c r="G33" s="63"/>
      <c r="H33" s="24">
        <f t="shared" si="3"/>
        <v>0</v>
      </c>
    </row>
    <row r="34" spans="1:8" ht="16.5" customHeight="1" x14ac:dyDescent="0.7">
      <c r="A34" s="157" t="s">
        <v>226</v>
      </c>
      <c r="B34" s="143"/>
      <c r="C34" s="143"/>
      <c r="D34" s="144"/>
      <c r="E34" s="63"/>
      <c r="F34" s="24">
        <f t="shared" si="2"/>
        <v>0</v>
      </c>
      <c r="G34" s="63"/>
      <c r="H34" s="24">
        <f t="shared" si="3"/>
        <v>0</v>
      </c>
    </row>
    <row r="35" spans="1:8" ht="16.5" customHeight="1" x14ac:dyDescent="0.7">
      <c r="A35" s="158" t="s">
        <v>109</v>
      </c>
      <c r="B35" s="159"/>
      <c r="C35" s="159"/>
      <c r="D35" s="160"/>
      <c r="E35" s="25">
        <f>SUM(E28:E34)</f>
        <v>110</v>
      </c>
      <c r="F35" s="26">
        <f>SUM(F28:F34)</f>
        <v>0.99999999999999989</v>
      </c>
      <c r="G35" s="25">
        <f>SUM(G28:G34)</f>
        <v>56500</v>
      </c>
      <c r="H35" s="26">
        <f>SUM(H28:H34)</f>
        <v>1</v>
      </c>
    </row>
    <row r="36" spans="1:8" ht="16.5" customHeight="1" x14ac:dyDescent="0.7">
      <c r="A36" s="165" t="s">
        <v>260</v>
      </c>
      <c r="B36" s="166"/>
      <c r="C36" s="166"/>
      <c r="D36" s="166"/>
      <c r="E36" s="166"/>
      <c r="F36" s="167"/>
      <c r="G36" s="70">
        <v>1.79</v>
      </c>
      <c r="H36" s="65" t="s">
        <v>272</v>
      </c>
    </row>
    <row r="37" spans="1:8" ht="13.5" customHeight="1" x14ac:dyDescent="0.7">
      <c r="A37" s="40" t="s">
        <v>26</v>
      </c>
      <c r="B37" s="40"/>
      <c r="C37" s="40"/>
      <c r="D37" s="40"/>
      <c r="E37" s="40"/>
      <c r="F37" s="40"/>
      <c r="G37" s="40"/>
      <c r="H37" s="40"/>
    </row>
    <row r="38" spans="1:8" ht="13.5" customHeight="1" x14ac:dyDescent="0.7">
      <c r="A38" s="40"/>
      <c r="B38" s="41">
        <v>1</v>
      </c>
      <c r="C38" s="41"/>
      <c r="D38" s="41" t="s">
        <v>117</v>
      </c>
      <c r="E38" s="40"/>
      <c r="F38" s="40"/>
      <c r="G38" s="40"/>
      <c r="H38" s="40"/>
    </row>
    <row r="39" spans="1:8" ht="47.25" customHeight="1" x14ac:dyDescent="0.7">
      <c r="A39" s="40"/>
      <c r="B39" s="41">
        <v>2</v>
      </c>
      <c r="C39" s="41"/>
      <c r="D39" s="161" t="s">
        <v>261</v>
      </c>
      <c r="E39" s="161"/>
      <c r="F39" s="161"/>
      <c r="G39" s="161"/>
      <c r="H39" s="161"/>
    </row>
    <row r="40" spans="1:8" ht="13.5" customHeight="1" x14ac:dyDescent="0.7">
      <c r="A40" s="40"/>
      <c r="B40" s="41">
        <v>3</v>
      </c>
      <c r="C40" s="41"/>
      <c r="D40" s="41" t="s">
        <v>118</v>
      </c>
      <c r="E40" s="40"/>
      <c r="F40" s="40"/>
      <c r="G40" s="40"/>
      <c r="H40" s="40"/>
    </row>
  </sheetData>
  <customSheetViews>
    <customSheetView guid="{4D558490-D251-49DF-A70B-D147143E3D44}" topLeftCell="A34">
      <selection activeCell="G43" sqref="G43"/>
      <pageMargins left="0.9055118110236221" right="0.9055118110236221" top="0.74803149606299213" bottom="0.74803149606299213" header="0.31496062992125984" footer="0.31496062992125984"/>
      <pageSetup paperSize="9" orientation="portrait" r:id="rId1"/>
      <headerFooter>
        <oddFooter xml:space="preserve">&amp;C&amp;9&amp;U業務【東京都】5／12ページ&amp;R&amp;"游明朝,標準"&amp;9
</oddFooter>
      </headerFooter>
    </customSheetView>
  </customSheetViews>
  <mergeCells count="37">
    <mergeCell ref="A28:D28"/>
    <mergeCell ref="A34:D34"/>
    <mergeCell ref="A35:D35"/>
    <mergeCell ref="A36:F36"/>
    <mergeCell ref="D39:H39"/>
    <mergeCell ref="A29:D29"/>
    <mergeCell ref="A30:D30"/>
    <mergeCell ref="A31:D31"/>
    <mergeCell ref="A32:D32"/>
    <mergeCell ref="A33:D33"/>
    <mergeCell ref="A12:D12"/>
    <mergeCell ref="A13:D13"/>
    <mergeCell ref="A14:D14"/>
    <mergeCell ref="A26:D26"/>
    <mergeCell ref="E26:E27"/>
    <mergeCell ref="A15:D15"/>
    <mergeCell ref="A16:D16"/>
    <mergeCell ref="D21:H21"/>
    <mergeCell ref="D22:H22"/>
    <mergeCell ref="D23:H23"/>
    <mergeCell ref="D19:H19"/>
    <mergeCell ref="D20:H20"/>
    <mergeCell ref="A17:F17"/>
    <mergeCell ref="G26:G27"/>
    <mergeCell ref="A27:D27"/>
    <mergeCell ref="A11:D11"/>
    <mergeCell ref="A2:D2"/>
    <mergeCell ref="E2:E3"/>
    <mergeCell ref="G2:G3"/>
    <mergeCell ref="A3:D3"/>
    <mergeCell ref="A4:D4"/>
    <mergeCell ref="A5:D5"/>
    <mergeCell ref="A6:D6"/>
    <mergeCell ref="A7:D7"/>
    <mergeCell ref="A8:D8"/>
    <mergeCell ref="A9:D9"/>
    <mergeCell ref="A10:D10"/>
  </mergeCells>
  <phoneticPr fontId="1"/>
  <conditionalFormatting sqref="E4:E15">
    <cfRule type="expression" dxfId="25" priority="5">
      <formula>E4&lt;&gt;""</formula>
    </cfRule>
  </conditionalFormatting>
  <conditionalFormatting sqref="G4:G15">
    <cfRule type="expression" dxfId="24" priority="4">
      <formula>G4&lt;&gt;""</formula>
    </cfRule>
  </conditionalFormatting>
  <conditionalFormatting sqref="E28:E34">
    <cfRule type="expression" dxfId="23" priority="3">
      <formula>E28&lt;&gt;""</formula>
    </cfRule>
  </conditionalFormatting>
  <conditionalFormatting sqref="G28:G34">
    <cfRule type="expression" dxfId="22" priority="2">
      <formula>G28&lt;&gt;""</formula>
    </cfRule>
  </conditionalFormatting>
  <conditionalFormatting sqref="G36">
    <cfRule type="expression" dxfId="21" priority="1">
      <formula>G36&lt;&gt;""</formula>
    </cfRule>
  </conditionalFormatting>
  <dataValidations count="1">
    <dataValidation imeMode="halfAlpha" allowBlank="1" showInputMessage="1" showErrorMessage="1" sqref="G4:H17 G36:H36 E4:F16 E28:H35" xr:uid="{00000000-0002-0000-04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&amp;C【愛知県】5/12&amp;R&amp;"游明朝,標準"&amp;9
</oddFoot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4"/>
  <sheetViews>
    <sheetView view="pageBreakPreview" zoomScale="85" zoomScaleNormal="120" zoomScaleSheetLayoutView="85" workbookViewId="0">
      <selection activeCell="U9" sqref="U9"/>
    </sheetView>
  </sheetViews>
  <sheetFormatPr defaultColWidth="2.125" defaultRowHeight="18" customHeight="1" x14ac:dyDescent="0.7"/>
  <cols>
    <col min="1" max="1" width="2.375" style="1" bestFit="1" customWidth="1"/>
    <col min="2" max="2" width="1.875" style="1" customWidth="1"/>
    <col min="3" max="3" width="1" style="1" customWidth="1"/>
    <col min="4" max="4" width="19.5" style="1" customWidth="1"/>
    <col min="5" max="5" width="12.125" style="1" customWidth="1"/>
    <col min="6" max="6" width="11" style="1" customWidth="1"/>
    <col min="7" max="7" width="16.75" style="1" customWidth="1"/>
    <col min="8" max="8" width="11" style="1" customWidth="1"/>
    <col min="9" max="16384" width="2.125" style="1"/>
  </cols>
  <sheetData>
    <row r="1" spans="1:19" ht="18" customHeight="1" x14ac:dyDescent="0.7">
      <c r="A1" s="71">
        <v>5</v>
      </c>
      <c r="B1" s="71"/>
      <c r="C1" s="71" t="s">
        <v>120</v>
      </c>
      <c r="D1" s="71"/>
    </row>
    <row r="2" spans="1:19" ht="7.5" customHeight="1" x14ac:dyDescent="0.7"/>
    <row r="3" spans="1:19" ht="13.5" customHeight="1" x14ac:dyDescent="0.7">
      <c r="A3" s="136" t="s">
        <v>106</v>
      </c>
      <c r="B3" s="137"/>
      <c r="C3" s="137"/>
      <c r="D3" s="138"/>
      <c r="E3" s="118" t="s">
        <v>107</v>
      </c>
      <c r="F3" s="22"/>
      <c r="G3" s="118" t="s">
        <v>105</v>
      </c>
      <c r="H3" s="22"/>
    </row>
    <row r="4" spans="1:19" ht="27" customHeight="1" x14ac:dyDescent="0.25">
      <c r="A4" s="133" t="s">
        <v>121</v>
      </c>
      <c r="B4" s="134"/>
      <c r="C4" s="134"/>
      <c r="D4" s="135"/>
      <c r="E4" s="107"/>
      <c r="F4" s="23" t="s">
        <v>108</v>
      </c>
      <c r="G4" s="119"/>
      <c r="H4" s="23" t="s">
        <v>108</v>
      </c>
    </row>
    <row r="5" spans="1:19" ht="19.5" customHeight="1" x14ac:dyDescent="0.7">
      <c r="A5" s="174" t="s">
        <v>227</v>
      </c>
      <c r="B5" s="175"/>
      <c r="C5" s="175"/>
      <c r="D5" s="176"/>
      <c r="E5" s="63">
        <v>6</v>
      </c>
      <c r="F5" s="31">
        <f>IFERROR(E5/$E$11,"")</f>
        <v>5.4545454545454543E-2</v>
      </c>
      <c r="G5" s="63">
        <v>26800</v>
      </c>
      <c r="H5" s="31">
        <f>IFERROR(G5/$G$11,"")</f>
        <v>0.4743362831858407</v>
      </c>
    </row>
    <row r="6" spans="1:19" ht="19.5" customHeight="1" x14ac:dyDescent="0.7">
      <c r="A6" s="177" t="s">
        <v>228</v>
      </c>
      <c r="B6" s="178"/>
      <c r="C6" s="178"/>
      <c r="D6" s="179"/>
      <c r="E6" s="63">
        <v>25</v>
      </c>
      <c r="F6" s="31">
        <f t="shared" ref="F6:F10" si="0">IFERROR(E6/$E$11,"")</f>
        <v>0.22727272727272727</v>
      </c>
      <c r="G6" s="63">
        <v>18370</v>
      </c>
      <c r="H6" s="31">
        <f t="shared" ref="H6:H10" si="1">IFERROR(G6/$G$11,"")</f>
        <v>0.32513274336283188</v>
      </c>
    </row>
    <row r="7" spans="1:19" ht="19.5" customHeight="1" x14ac:dyDescent="0.7">
      <c r="A7" s="177" t="s">
        <v>229</v>
      </c>
      <c r="B7" s="178"/>
      <c r="C7" s="178"/>
      <c r="D7" s="179"/>
      <c r="E7" s="63">
        <v>79</v>
      </c>
      <c r="F7" s="31">
        <f t="shared" si="0"/>
        <v>0.71818181818181814</v>
      </c>
      <c r="G7" s="63">
        <v>11330</v>
      </c>
      <c r="H7" s="31">
        <f t="shared" si="1"/>
        <v>0.20053097345132742</v>
      </c>
    </row>
    <row r="8" spans="1:19" ht="19.5" customHeight="1" x14ac:dyDescent="0.7">
      <c r="A8" s="177" t="s">
        <v>230</v>
      </c>
      <c r="B8" s="178"/>
      <c r="C8" s="178"/>
      <c r="D8" s="179"/>
      <c r="E8" s="63"/>
      <c r="F8" s="31">
        <f t="shared" si="0"/>
        <v>0</v>
      </c>
      <c r="G8" s="63"/>
      <c r="H8" s="31">
        <f t="shared" si="1"/>
        <v>0</v>
      </c>
    </row>
    <row r="9" spans="1:19" ht="19.5" customHeight="1" x14ac:dyDescent="0.7">
      <c r="A9" s="177" t="s">
        <v>231</v>
      </c>
      <c r="B9" s="178"/>
      <c r="C9" s="178"/>
      <c r="D9" s="179"/>
      <c r="E9" s="63"/>
      <c r="F9" s="31">
        <f t="shared" si="0"/>
        <v>0</v>
      </c>
      <c r="G9" s="63"/>
      <c r="H9" s="31">
        <f t="shared" si="1"/>
        <v>0</v>
      </c>
    </row>
    <row r="10" spans="1:19" ht="19.5" customHeight="1" x14ac:dyDescent="0.7">
      <c r="A10" s="177" t="s">
        <v>232</v>
      </c>
      <c r="B10" s="178"/>
      <c r="C10" s="178"/>
      <c r="D10" s="179"/>
      <c r="E10" s="63"/>
      <c r="F10" s="31">
        <f t="shared" si="0"/>
        <v>0</v>
      </c>
      <c r="G10" s="63"/>
      <c r="H10" s="31">
        <f t="shared" si="1"/>
        <v>0</v>
      </c>
    </row>
    <row r="11" spans="1:19" ht="19.5" customHeight="1" x14ac:dyDescent="0.7">
      <c r="A11" s="171" t="s">
        <v>109</v>
      </c>
      <c r="B11" s="172"/>
      <c r="C11" s="172"/>
      <c r="D11" s="173"/>
      <c r="E11" s="32">
        <f>SUM(E5:E10)</f>
        <v>110</v>
      </c>
      <c r="F11" s="33">
        <f>SUM(F5:F10)</f>
        <v>1</v>
      </c>
      <c r="G11" s="32">
        <f>SUM(G5:G10)</f>
        <v>56500</v>
      </c>
      <c r="H11" s="33">
        <f>SUM(H5:H10)</f>
        <v>1</v>
      </c>
      <c r="S11" s="49"/>
    </row>
    <row r="12" spans="1:19" ht="7.5" customHeight="1" x14ac:dyDescent="0.7">
      <c r="A12" s="46"/>
      <c r="B12" s="46"/>
      <c r="C12" s="46"/>
      <c r="D12" s="46"/>
      <c r="E12" s="46"/>
      <c r="F12" s="46"/>
      <c r="G12" s="50"/>
      <c r="H12" s="29"/>
    </row>
    <row r="13" spans="1:19" ht="18" customHeight="1" x14ac:dyDescent="0.7">
      <c r="A13" s="4" t="s">
        <v>26</v>
      </c>
      <c r="B13" s="4"/>
      <c r="C13" s="4"/>
      <c r="D13" s="4"/>
      <c r="E13" s="4"/>
      <c r="F13" s="4"/>
      <c r="G13" s="4"/>
      <c r="H13" s="4"/>
    </row>
    <row r="14" spans="1:19" ht="18" customHeight="1" x14ac:dyDescent="0.7">
      <c r="A14" s="4"/>
      <c r="B14" s="14" t="s">
        <v>122</v>
      </c>
      <c r="C14" s="14"/>
      <c r="D14" s="14"/>
      <c r="E14" s="4"/>
      <c r="F14" s="4"/>
      <c r="G14" s="4"/>
      <c r="H14" s="4"/>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&amp;C&amp;9&amp;U業務【東京都】6／12ページ&amp;R&amp;"游明朝,標準"&amp;9
</oddFooter>
      </headerFooter>
    </customSheetView>
  </customSheetViews>
  <mergeCells count="11">
    <mergeCell ref="A3:D3"/>
    <mergeCell ref="E3:E4"/>
    <mergeCell ref="G3:G4"/>
    <mergeCell ref="A4:D4"/>
    <mergeCell ref="A11:D11"/>
    <mergeCell ref="A5:D5"/>
    <mergeCell ref="A6:D6"/>
    <mergeCell ref="A7:D7"/>
    <mergeCell ref="A8:D8"/>
    <mergeCell ref="A9:D9"/>
    <mergeCell ref="A10:D10"/>
  </mergeCells>
  <phoneticPr fontId="1"/>
  <conditionalFormatting sqref="E5:E10">
    <cfRule type="expression" dxfId="20" priority="2">
      <formula>E5&lt;&gt;""</formula>
    </cfRule>
  </conditionalFormatting>
  <conditionalFormatting sqref="G5:G10">
    <cfRule type="expression" dxfId="19" priority="1">
      <formula>G5&lt;&gt;""</formula>
    </cfRule>
  </conditionalFormatting>
  <dataValidations count="1">
    <dataValidation imeMode="halfAlpha" allowBlank="1" showInputMessage="1" showErrorMessage="1" sqref="H5:H12 E5:G11" xr:uid="{00000000-0002-0000-05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&amp;C【愛知県】6/12&amp;R&amp;"游明朝,標準"&amp;9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27"/>
  <sheetViews>
    <sheetView view="pageBreakPreview" zoomScale="85" zoomScaleNormal="85" zoomScaleSheetLayoutView="85" workbookViewId="0">
      <selection activeCell="P8" sqref="P8:AT8"/>
    </sheetView>
  </sheetViews>
  <sheetFormatPr defaultColWidth="2.125" defaultRowHeight="18" customHeight="1" x14ac:dyDescent="0.7"/>
  <cols>
    <col min="1" max="1" width="2.375" style="1" bestFit="1" customWidth="1"/>
    <col min="2" max="2" width="1.875" style="1" customWidth="1"/>
    <col min="3" max="3" width="1" style="1" customWidth="1"/>
    <col min="4" max="4" width="20.125" style="1" customWidth="1"/>
    <col min="5" max="6" width="10" style="1" customWidth="1"/>
    <col min="7" max="7" width="11.25" style="1" customWidth="1"/>
    <col min="8" max="8" width="10" style="1" customWidth="1"/>
    <col min="9" max="9" width="9.125" style="1" customWidth="1"/>
    <col min="10" max="16384" width="2.125" style="1"/>
  </cols>
  <sheetData>
    <row r="1" spans="1:53" ht="15" customHeight="1" x14ac:dyDescent="0.7">
      <c r="A1" s="71">
        <v>6</v>
      </c>
      <c r="B1" s="71"/>
      <c r="C1" s="71" t="s">
        <v>123</v>
      </c>
      <c r="D1" s="71"/>
    </row>
    <row r="2" spans="1:53" ht="15" customHeight="1" x14ac:dyDescent="0.7">
      <c r="A2" s="136" t="s">
        <v>55</v>
      </c>
      <c r="B2" s="137"/>
      <c r="C2" s="137"/>
      <c r="D2" s="138"/>
      <c r="E2" s="118" t="s">
        <v>107</v>
      </c>
      <c r="F2" s="22"/>
      <c r="G2" s="118" t="s">
        <v>105</v>
      </c>
      <c r="H2" s="22"/>
      <c r="I2" s="106" t="s">
        <v>124</v>
      </c>
    </row>
    <row r="3" spans="1:53" ht="23.25" customHeight="1" x14ac:dyDescent="0.25">
      <c r="A3" s="133" t="s">
        <v>56</v>
      </c>
      <c r="B3" s="134"/>
      <c r="C3" s="134"/>
      <c r="D3" s="135"/>
      <c r="E3" s="107"/>
      <c r="F3" s="23" t="s">
        <v>108</v>
      </c>
      <c r="G3" s="119"/>
      <c r="H3" s="23" t="s">
        <v>108</v>
      </c>
      <c r="I3" s="107"/>
    </row>
    <row r="4" spans="1:53" ht="27" customHeight="1" x14ac:dyDescent="0.7">
      <c r="A4" s="195" t="s">
        <v>125</v>
      </c>
      <c r="B4" s="196"/>
      <c r="C4" s="181" t="s">
        <v>133</v>
      </c>
      <c r="D4" s="182"/>
      <c r="E4" s="63">
        <v>3</v>
      </c>
      <c r="F4" s="33">
        <f>IFERROR(E4/$E$22,"")</f>
        <v>0.375</v>
      </c>
      <c r="G4" s="63">
        <v>16800</v>
      </c>
      <c r="H4" s="33">
        <f>IFERROR(G4/$G$22,"")</f>
        <v>0.88188976377952755</v>
      </c>
      <c r="I4" s="67"/>
      <c r="M4" s="186" t="s">
        <v>318</v>
      </c>
      <c r="N4" s="187"/>
      <c r="O4" s="188"/>
      <c r="P4" s="202" t="s">
        <v>306</v>
      </c>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5"/>
      <c r="AU4" s="84"/>
      <c r="AV4" s="84"/>
      <c r="AW4" s="84"/>
      <c r="AX4" s="84"/>
      <c r="AY4" s="84"/>
      <c r="AZ4" s="84"/>
      <c r="BA4" s="84"/>
    </row>
    <row r="5" spans="1:53" ht="27" customHeight="1" x14ac:dyDescent="0.7">
      <c r="A5" s="197"/>
      <c r="B5" s="198"/>
      <c r="C5" s="181" t="s">
        <v>134</v>
      </c>
      <c r="D5" s="182"/>
      <c r="E5" s="63"/>
      <c r="F5" s="33">
        <f t="shared" ref="F5:F12" si="0">IFERROR(E5/$E$22,"")</f>
        <v>0</v>
      </c>
      <c r="G5" s="63"/>
      <c r="H5" s="33">
        <f t="shared" ref="H5:H20" si="1">IFERROR(G5/$G$22,"")</f>
        <v>0</v>
      </c>
      <c r="I5" s="67"/>
      <c r="M5" s="189"/>
      <c r="N5" s="190"/>
      <c r="O5" s="191"/>
      <c r="P5" s="202" t="s">
        <v>307</v>
      </c>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5"/>
      <c r="AU5" s="84"/>
      <c r="AV5" s="84"/>
      <c r="AW5" s="84"/>
      <c r="AX5" s="84"/>
      <c r="AY5" s="84"/>
      <c r="AZ5" s="84"/>
      <c r="BA5" s="84"/>
    </row>
    <row r="6" spans="1:53" ht="27" customHeight="1" x14ac:dyDescent="0.7">
      <c r="A6" s="197"/>
      <c r="B6" s="198"/>
      <c r="C6" s="181" t="s">
        <v>135</v>
      </c>
      <c r="D6" s="182"/>
      <c r="E6" s="63">
        <v>2</v>
      </c>
      <c r="F6" s="33">
        <f t="shared" si="0"/>
        <v>0.25</v>
      </c>
      <c r="G6" s="63">
        <v>530</v>
      </c>
      <c r="H6" s="33">
        <f t="shared" si="1"/>
        <v>2.7821522309711286E-2</v>
      </c>
      <c r="I6" s="67"/>
      <c r="M6" s="189"/>
      <c r="N6" s="190"/>
      <c r="O6" s="191"/>
      <c r="P6" s="202" t="s">
        <v>308</v>
      </c>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5"/>
      <c r="AU6" s="84"/>
      <c r="AV6" s="84"/>
      <c r="AW6" s="84"/>
      <c r="AX6" s="84"/>
      <c r="AY6" s="84"/>
      <c r="AZ6" s="84"/>
      <c r="BA6" s="84"/>
    </row>
    <row r="7" spans="1:53" ht="27" customHeight="1" x14ac:dyDescent="0.7">
      <c r="A7" s="197"/>
      <c r="B7" s="198"/>
      <c r="C7" s="181" t="s">
        <v>136</v>
      </c>
      <c r="D7" s="182"/>
      <c r="E7" s="63">
        <v>1</v>
      </c>
      <c r="F7" s="33">
        <f t="shared" si="0"/>
        <v>0.125</v>
      </c>
      <c r="G7" s="63">
        <v>165</v>
      </c>
      <c r="H7" s="33">
        <f t="shared" si="1"/>
        <v>8.6614173228346455E-3</v>
      </c>
      <c r="I7" s="67"/>
      <c r="M7" s="189"/>
      <c r="N7" s="190"/>
      <c r="O7" s="191"/>
      <c r="P7" s="183" t="s">
        <v>317</v>
      </c>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5"/>
      <c r="AU7" s="84"/>
      <c r="AV7" s="84"/>
      <c r="AW7" s="84"/>
      <c r="AX7" s="84"/>
      <c r="AY7" s="84"/>
      <c r="AZ7" s="84"/>
      <c r="BA7" s="84"/>
    </row>
    <row r="8" spans="1:53" ht="27" customHeight="1" x14ac:dyDescent="0.7">
      <c r="A8" s="197"/>
      <c r="B8" s="198"/>
      <c r="C8" s="181" t="s">
        <v>137</v>
      </c>
      <c r="D8" s="182"/>
      <c r="E8" s="63"/>
      <c r="F8" s="33">
        <f t="shared" si="0"/>
        <v>0</v>
      </c>
      <c r="G8" s="63"/>
      <c r="H8" s="33">
        <f t="shared" si="1"/>
        <v>0</v>
      </c>
      <c r="I8" s="67"/>
      <c r="M8" s="189"/>
      <c r="N8" s="190"/>
      <c r="O8" s="191"/>
      <c r="P8" s="202" t="s">
        <v>309</v>
      </c>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5"/>
      <c r="AU8" s="84"/>
      <c r="AV8" s="84"/>
      <c r="AW8" s="84"/>
      <c r="AX8" s="84"/>
      <c r="AY8" s="84"/>
      <c r="AZ8" s="84"/>
      <c r="BA8" s="84"/>
    </row>
    <row r="9" spans="1:53" ht="27" customHeight="1" x14ac:dyDescent="0.7">
      <c r="A9" s="197"/>
      <c r="B9" s="198"/>
      <c r="C9" s="181" t="s">
        <v>138</v>
      </c>
      <c r="D9" s="182"/>
      <c r="E9" s="63"/>
      <c r="F9" s="33">
        <f t="shared" si="0"/>
        <v>0</v>
      </c>
      <c r="G9" s="63"/>
      <c r="H9" s="33">
        <f t="shared" si="1"/>
        <v>0</v>
      </c>
      <c r="I9" s="67"/>
      <c r="M9" s="189"/>
      <c r="N9" s="190"/>
      <c r="O9" s="191"/>
      <c r="P9" s="202" t="s">
        <v>310</v>
      </c>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5"/>
      <c r="AU9" s="84"/>
      <c r="AV9" s="84"/>
      <c r="AW9" s="84"/>
      <c r="AX9" s="84"/>
      <c r="AY9" s="84"/>
      <c r="AZ9" s="84"/>
      <c r="BA9" s="84"/>
    </row>
    <row r="10" spans="1:53" ht="27" customHeight="1" x14ac:dyDescent="0.7">
      <c r="A10" s="197"/>
      <c r="B10" s="198"/>
      <c r="C10" s="181" t="s">
        <v>139</v>
      </c>
      <c r="D10" s="182"/>
      <c r="E10" s="63"/>
      <c r="F10" s="33">
        <f t="shared" si="0"/>
        <v>0</v>
      </c>
      <c r="G10" s="63"/>
      <c r="H10" s="33">
        <f t="shared" si="1"/>
        <v>0</v>
      </c>
      <c r="I10" s="67"/>
      <c r="M10" s="189"/>
      <c r="N10" s="190"/>
      <c r="O10" s="191"/>
      <c r="P10" s="183" t="s">
        <v>311</v>
      </c>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5"/>
      <c r="AU10" s="84"/>
      <c r="AV10" s="84"/>
      <c r="AW10" s="84"/>
      <c r="AX10" s="84"/>
      <c r="AY10" s="84"/>
      <c r="AZ10" s="84"/>
      <c r="BA10" s="84"/>
    </row>
    <row r="11" spans="1:53" ht="27" customHeight="1" x14ac:dyDescent="0.7">
      <c r="A11" s="197"/>
      <c r="B11" s="198"/>
      <c r="C11" s="181" t="s">
        <v>140</v>
      </c>
      <c r="D11" s="182"/>
      <c r="E11" s="63"/>
      <c r="F11" s="33">
        <f t="shared" si="0"/>
        <v>0</v>
      </c>
      <c r="G11" s="63"/>
      <c r="H11" s="33">
        <f t="shared" si="1"/>
        <v>0</v>
      </c>
      <c r="I11" s="67"/>
      <c r="M11" s="192"/>
      <c r="N11" s="193"/>
      <c r="O11" s="194"/>
      <c r="P11" s="202" t="s">
        <v>312</v>
      </c>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5"/>
      <c r="AU11" s="84"/>
      <c r="AV11" s="84"/>
      <c r="AW11" s="84"/>
      <c r="AX11" s="84"/>
      <c r="AY11" s="84"/>
      <c r="AZ11" s="84"/>
      <c r="BA11" s="84"/>
    </row>
    <row r="12" spans="1:53" ht="27" customHeight="1" x14ac:dyDescent="0.3">
      <c r="A12" s="199"/>
      <c r="B12" s="200"/>
      <c r="C12" s="171" t="s">
        <v>62</v>
      </c>
      <c r="D12" s="201"/>
      <c r="E12" s="32">
        <f>SUM(E4:E11)</f>
        <v>6</v>
      </c>
      <c r="F12" s="33">
        <f t="shared" si="0"/>
        <v>0.75</v>
      </c>
      <c r="G12" s="32">
        <f>SUM(G4:G11)</f>
        <v>17495</v>
      </c>
      <c r="H12" s="33">
        <f t="shared" si="1"/>
        <v>0.91837270341207344</v>
      </c>
      <c r="I12" s="53">
        <f>IFERROR((H4*I4+H5*I5+H6*I6+H7*I7+H8*I8+H9*I9+H10*I10+H11*I11)/H12,"")</f>
        <v>0</v>
      </c>
      <c r="M12" s="82"/>
      <c r="N12" s="83"/>
      <c r="O12" s="83"/>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5"/>
      <c r="AV12" s="85"/>
      <c r="AW12" s="85"/>
      <c r="AX12" s="85"/>
      <c r="AY12" s="85"/>
      <c r="AZ12" s="85"/>
      <c r="BA12" s="85"/>
    </row>
    <row r="13" spans="1:53" ht="27" customHeight="1" x14ac:dyDescent="0.7">
      <c r="A13" s="195" t="s">
        <v>126</v>
      </c>
      <c r="B13" s="196"/>
      <c r="C13" s="181" t="s">
        <v>127</v>
      </c>
      <c r="D13" s="182"/>
      <c r="E13" s="63">
        <v>1</v>
      </c>
      <c r="F13" s="33">
        <f>IFERROR(E13/$E$22,"")</f>
        <v>0.125</v>
      </c>
      <c r="G13" s="63">
        <v>195</v>
      </c>
      <c r="H13" s="33">
        <f t="shared" si="1"/>
        <v>1.0236220472440945E-2</v>
      </c>
      <c r="I13" s="67"/>
      <c r="M13" s="186" t="s">
        <v>319</v>
      </c>
      <c r="N13" s="187"/>
      <c r="O13" s="188"/>
      <c r="P13" s="183" t="s">
        <v>313</v>
      </c>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4"/>
      <c r="AU13" s="84"/>
      <c r="AV13" s="84"/>
      <c r="AW13" s="84"/>
      <c r="AX13" s="84"/>
      <c r="AY13" s="84"/>
      <c r="AZ13" s="84"/>
      <c r="BA13" s="84"/>
    </row>
    <row r="14" spans="1:53" ht="27" customHeight="1" x14ac:dyDescent="0.7">
      <c r="A14" s="197"/>
      <c r="B14" s="198"/>
      <c r="C14" s="181" t="s">
        <v>128</v>
      </c>
      <c r="D14" s="182"/>
      <c r="E14" s="63"/>
      <c r="F14" s="33">
        <f t="shared" ref="F14:F20" si="2">IFERROR(E14/$E$22,"")</f>
        <v>0</v>
      </c>
      <c r="G14" s="63"/>
      <c r="H14" s="33">
        <f t="shared" si="1"/>
        <v>0</v>
      </c>
      <c r="I14" s="67"/>
      <c r="M14" s="189"/>
      <c r="N14" s="190"/>
      <c r="O14" s="191"/>
      <c r="P14" s="183" t="s">
        <v>314</v>
      </c>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5"/>
      <c r="AU14" s="84"/>
      <c r="AV14" s="84"/>
      <c r="AW14" s="84"/>
      <c r="AX14" s="84"/>
      <c r="AY14" s="84"/>
      <c r="AZ14" s="84"/>
      <c r="BA14" s="84"/>
    </row>
    <row r="15" spans="1:53" ht="27" customHeight="1" x14ac:dyDescent="0.7">
      <c r="A15" s="197"/>
      <c r="B15" s="198"/>
      <c r="C15" s="181" t="s">
        <v>129</v>
      </c>
      <c r="D15" s="182"/>
      <c r="E15" s="63"/>
      <c r="F15" s="33">
        <f t="shared" si="2"/>
        <v>0</v>
      </c>
      <c r="G15" s="63"/>
      <c r="H15" s="33">
        <f t="shared" si="1"/>
        <v>0</v>
      </c>
      <c r="I15" s="67"/>
      <c r="M15" s="189"/>
      <c r="N15" s="190"/>
      <c r="O15" s="191"/>
      <c r="P15" s="183" t="s">
        <v>320</v>
      </c>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5"/>
      <c r="AU15" s="84"/>
      <c r="AV15" s="84"/>
      <c r="AW15" s="84"/>
      <c r="AX15" s="84"/>
      <c r="AY15" s="84"/>
      <c r="AZ15" s="84"/>
      <c r="BA15" s="84"/>
    </row>
    <row r="16" spans="1:53" ht="40.15" customHeight="1" x14ac:dyDescent="0.7">
      <c r="A16" s="197"/>
      <c r="B16" s="198"/>
      <c r="C16" s="181" t="s">
        <v>141</v>
      </c>
      <c r="D16" s="182"/>
      <c r="E16" s="63"/>
      <c r="F16" s="33">
        <f t="shared" si="2"/>
        <v>0</v>
      </c>
      <c r="G16" s="63"/>
      <c r="H16" s="33">
        <f t="shared" si="1"/>
        <v>0</v>
      </c>
      <c r="I16" s="67"/>
      <c r="M16" s="189"/>
      <c r="N16" s="190"/>
      <c r="O16" s="191"/>
      <c r="P16" s="183" t="s">
        <v>315</v>
      </c>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5"/>
      <c r="AU16" s="84"/>
      <c r="AV16" s="84"/>
      <c r="AW16" s="84"/>
      <c r="AX16" s="84"/>
      <c r="AY16" s="84"/>
      <c r="AZ16" s="84"/>
      <c r="BA16" s="84"/>
    </row>
    <row r="17" spans="1:53" ht="40.15" customHeight="1" x14ac:dyDescent="0.7">
      <c r="A17" s="197"/>
      <c r="B17" s="198"/>
      <c r="C17" s="181" t="s">
        <v>142</v>
      </c>
      <c r="D17" s="182"/>
      <c r="E17" s="63"/>
      <c r="F17" s="33">
        <f t="shared" si="2"/>
        <v>0</v>
      </c>
      <c r="G17" s="63"/>
      <c r="H17" s="33">
        <f t="shared" si="1"/>
        <v>0</v>
      </c>
      <c r="I17" s="67"/>
      <c r="M17" s="189"/>
      <c r="N17" s="190"/>
      <c r="O17" s="191"/>
      <c r="P17" s="183" t="s">
        <v>316</v>
      </c>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5"/>
      <c r="AU17" s="84"/>
      <c r="AV17" s="84"/>
      <c r="AW17" s="84"/>
      <c r="AX17" s="84"/>
      <c r="AY17" s="84"/>
      <c r="AZ17" s="84"/>
      <c r="BA17" s="84"/>
    </row>
    <row r="18" spans="1:53" ht="40.15" customHeight="1" x14ac:dyDescent="0.7">
      <c r="A18" s="197"/>
      <c r="B18" s="198"/>
      <c r="C18" s="181" t="s">
        <v>143</v>
      </c>
      <c r="D18" s="182"/>
      <c r="E18" s="63">
        <v>1</v>
      </c>
      <c r="F18" s="33">
        <f t="shared" si="2"/>
        <v>0.125</v>
      </c>
      <c r="G18" s="63">
        <v>1360</v>
      </c>
      <c r="H18" s="33">
        <f t="shared" si="1"/>
        <v>7.1391076115485563E-2</v>
      </c>
      <c r="I18" s="67"/>
      <c r="M18" s="189"/>
      <c r="N18" s="190"/>
      <c r="O18" s="191"/>
      <c r="P18" s="183" t="s">
        <v>321</v>
      </c>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5"/>
      <c r="AU18" s="84"/>
      <c r="AV18" s="84"/>
      <c r="AW18" s="84"/>
      <c r="AX18" s="84"/>
      <c r="AY18" s="84"/>
      <c r="AZ18" s="84"/>
      <c r="BA18" s="84"/>
    </row>
    <row r="19" spans="1:53" ht="40.15" customHeight="1" x14ac:dyDescent="0.7">
      <c r="A19" s="197"/>
      <c r="B19" s="198"/>
      <c r="C19" s="181" t="s">
        <v>144</v>
      </c>
      <c r="D19" s="182"/>
      <c r="E19" s="63"/>
      <c r="F19" s="33">
        <f t="shared" si="2"/>
        <v>0</v>
      </c>
      <c r="G19" s="63"/>
      <c r="H19" s="33">
        <f t="shared" si="1"/>
        <v>0</v>
      </c>
      <c r="I19" s="67"/>
      <c r="M19" s="189"/>
      <c r="N19" s="190"/>
      <c r="O19" s="191"/>
      <c r="P19" s="183" t="s">
        <v>322</v>
      </c>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5"/>
      <c r="AU19" s="84"/>
      <c r="AV19" s="84"/>
      <c r="AW19" s="84"/>
      <c r="AX19" s="84"/>
      <c r="AY19" s="84"/>
      <c r="AZ19" s="84"/>
      <c r="BA19" s="84"/>
    </row>
    <row r="20" spans="1:53" ht="27" customHeight="1" x14ac:dyDescent="0.7">
      <c r="A20" s="197"/>
      <c r="B20" s="198"/>
      <c r="C20" s="181" t="s">
        <v>130</v>
      </c>
      <c r="D20" s="182"/>
      <c r="E20" s="63"/>
      <c r="F20" s="33">
        <f t="shared" si="2"/>
        <v>0</v>
      </c>
      <c r="G20" s="63"/>
      <c r="H20" s="33">
        <f t="shared" si="1"/>
        <v>0</v>
      </c>
      <c r="I20" s="66"/>
      <c r="M20" s="192"/>
      <c r="N20" s="193"/>
      <c r="O20" s="194"/>
      <c r="P20" s="183" t="s">
        <v>323</v>
      </c>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5"/>
      <c r="AU20" s="84"/>
      <c r="AV20" s="84"/>
      <c r="AW20" s="84"/>
      <c r="AX20" s="84"/>
      <c r="AY20" s="84"/>
      <c r="AZ20" s="84"/>
      <c r="BA20" s="84"/>
    </row>
    <row r="21" spans="1:53" ht="27" customHeight="1" x14ac:dyDescent="0.7">
      <c r="A21" s="199"/>
      <c r="B21" s="200"/>
      <c r="C21" s="117" t="s">
        <v>62</v>
      </c>
      <c r="D21" s="116"/>
      <c r="E21" s="32">
        <f>SUM(E13:E20)</f>
        <v>2</v>
      </c>
      <c r="F21" s="33">
        <f>IFERROR(E21/$E$22,"")</f>
        <v>0.25</v>
      </c>
      <c r="G21" s="32">
        <f>SUM(G13:G20)</f>
        <v>1555</v>
      </c>
      <c r="H21" s="33">
        <f>IFERROR(G21/$G$22,"")</f>
        <v>8.1627296587926515E-2</v>
      </c>
      <c r="I21" s="53">
        <f>IFERROR((H13*I13+H14*I14+H15*I15+H16*I16+H17*I17+H18*I18+H19*I19+H20*I20)/H21,"")</f>
        <v>0</v>
      </c>
    </row>
    <row r="22" spans="1:53" ht="27" customHeight="1" x14ac:dyDescent="0.7">
      <c r="A22" s="123" t="s">
        <v>69</v>
      </c>
      <c r="B22" s="124"/>
      <c r="C22" s="124"/>
      <c r="D22" s="125"/>
      <c r="E22" s="32">
        <f>E12+E21</f>
        <v>8</v>
      </c>
      <c r="F22" s="33">
        <f>IFERROR(F12+F21,"")</f>
        <v>1</v>
      </c>
      <c r="G22" s="32">
        <f>G12+G21</f>
        <v>19050</v>
      </c>
      <c r="H22" s="33">
        <f>IFERROR(H12+H21,"")</f>
        <v>1</v>
      </c>
      <c r="I22" s="53">
        <f>IFERROR((H12*I12+H21*I21),"")</f>
        <v>0</v>
      </c>
    </row>
    <row r="23" spans="1:53" ht="15" customHeight="1" x14ac:dyDescent="0.7">
      <c r="A23" s="4" t="s">
        <v>26</v>
      </c>
      <c r="B23" s="4"/>
      <c r="C23" s="4"/>
      <c r="D23" s="4"/>
      <c r="E23" s="4"/>
    </row>
    <row r="24" spans="1:53" ht="15" customHeight="1" x14ac:dyDescent="0.7">
      <c r="A24" s="4"/>
      <c r="B24" s="47">
        <v>1</v>
      </c>
      <c r="C24" s="47"/>
      <c r="D24" s="180" t="s">
        <v>132</v>
      </c>
      <c r="E24" s="180"/>
      <c r="F24" s="180"/>
      <c r="G24" s="180"/>
      <c r="H24" s="180"/>
      <c r="I24" s="180"/>
    </row>
    <row r="25" spans="1:53" ht="31.9" customHeight="1" x14ac:dyDescent="0.7">
      <c r="A25" s="4"/>
      <c r="B25" s="47">
        <v>2</v>
      </c>
      <c r="C25" s="47"/>
      <c r="D25" s="180" t="s">
        <v>131</v>
      </c>
      <c r="E25" s="180"/>
      <c r="F25" s="180"/>
      <c r="G25" s="180"/>
      <c r="H25" s="180"/>
      <c r="I25" s="180"/>
    </row>
    <row r="26" spans="1:53" ht="18" customHeight="1" x14ac:dyDescent="0.7">
      <c r="A26" s="4"/>
      <c r="B26" s="14"/>
      <c r="C26" s="14"/>
      <c r="D26" s="126"/>
      <c r="E26" s="126"/>
      <c r="F26" s="126"/>
      <c r="G26" s="126"/>
      <c r="H26" s="126"/>
      <c r="I26" s="126"/>
    </row>
    <row r="27" spans="1:53" ht="18" customHeight="1" x14ac:dyDescent="0.7">
      <c r="B27" s="48"/>
      <c r="D27" s="126"/>
      <c r="E27" s="126"/>
      <c r="F27" s="126"/>
      <c r="G27" s="126"/>
      <c r="H27" s="126"/>
      <c r="I27" s="126"/>
    </row>
  </sheetData>
  <customSheetViews>
    <customSheetView guid="{4D558490-D251-49DF-A70B-D147143E3D44}" topLeftCell="A19">
      <selection activeCell="BB13" sqref="BB13"/>
      <pageMargins left="0.9055118110236221" right="0.9055118110236221" top="0.74803149606299213" bottom="0.74803149606299213" header="0.31496062992125984" footer="0.31496062992125984"/>
      <pageSetup paperSize="9" scale="95" orientation="portrait" r:id="rId1"/>
      <headerFooter>
        <oddFooter xml:space="preserve">&amp;C&amp;9&amp;U業務【東京都】7／12ページ&amp;R&amp;"游明朝,標準"&amp;9
</oddFooter>
      </headerFooter>
    </customSheetView>
  </customSheetViews>
  <mergeCells count="48">
    <mergeCell ref="P20:AT20"/>
    <mergeCell ref="M13:O20"/>
    <mergeCell ref="P4:AT4"/>
    <mergeCell ref="P5:AT5"/>
    <mergeCell ref="P6:AT6"/>
    <mergeCell ref="P7:AT7"/>
    <mergeCell ref="P8:AT8"/>
    <mergeCell ref="P9:AT9"/>
    <mergeCell ref="P10:AT10"/>
    <mergeCell ref="P11:AT11"/>
    <mergeCell ref="P13:AT13"/>
    <mergeCell ref="P14:AT14"/>
    <mergeCell ref="P15:AT15"/>
    <mergeCell ref="P16:AT16"/>
    <mergeCell ref="P17:AT17"/>
    <mergeCell ref="P18:AT18"/>
    <mergeCell ref="P19:AT19"/>
    <mergeCell ref="M4:O11"/>
    <mergeCell ref="A4:B12"/>
    <mergeCell ref="C4:D4"/>
    <mergeCell ref="C5:D5"/>
    <mergeCell ref="C11:D11"/>
    <mergeCell ref="C12:D12"/>
    <mergeCell ref="C6:D6"/>
    <mergeCell ref="C7:D7"/>
    <mergeCell ref="C8:D8"/>
    <mergeCell ref="C9:D9"/>
    <mergeCell ref="C10:D10"/>
    <mergeCell ref="A13:B21"/>
    <mergeCell ref="C13:D13"/>
    <mergeCell ref="C14:D14"/>
    <mergeCell ref="C19:D19"/>
    <mergeCell ref="A2:D2"/>
    <mergeCell ref="E2:E3"/>
    <mergeCell ref="G2:G3"/>
    <mergeCell ref="I2:I3"/>
    <mergeCell ref="A3:D3"/>
    <mergeCell ref="C20:D20"/>
    <mergeCell ref="C21:D21"/>
    <mergeCell ref="C15:D15"/>
    <mergeCell ref="C16:D16"/>
    <mergeCell ref="C17:D17"/>
    <mergeCell ref="C18:D18"/>
    <mergeCell ref="A22:D22"/>
    <mergeCell ref="D24:I24"/>
    <mergeCell ref="D25:I25"/>
    <mergeCell ref="D26:I26"/>
    <mergeCell ref="D27:I27"/>
  </mergeCells>
  <phoneticPr fontId="1"/>
  <conditionalFormatting sqref="E4:E11">
    <cfRule type="expression" dxfId="18" priority="6">
      <formula>E4&lt;&gt;""</formula>
    </cfRule>
  </conditionalFormatting>
  <conditionalFormatting sqref="E13:E20">
    <cfRule type="expression" dxfId="17" priority="5">
      <formula>E13&lt;&gt;""</formula>
    </cfRule>
  </conditionalFormatting>
  <conditionalFormatting sqref="G4:G11">
    <cfRule type="expression" dxfId="16" priority="4">
      <formula>G4&lt;&gt;""</formula>
    </cfRule>
  </conditionalFormatting>
  <conditionalFormatting sqref="I4:I11">
    <cfRule type="expression" dxfId="15" priority="3">
      <formula>I4&lt;&gt;""</formula>
    </cfRule>
  </conditionalFormatting>
  <conditionalFormatting sqref="G13:G20">
    <cfRule type="expression" dxfId="14" priority="2">
      <formula>G13&lt;&gt;""</formula>
    </cfRule>
  </conditionalFormatting>
  <conditionalFormatting sqref="I13:I20">
    <cfRule type="expression" dxfId="13" priority="1">
      <formula>I13&lt;&gt;""</formula>
    </cfRule>
  </conditionalFormatting>
  <dataValidations count="1">
    <dataValidation imeMode="halfAlpha" allowBlank="1" showInputMessage="1" showErrorMessage="1" sqref="E4:I22" xr:uid="{00000000-0002-0000-06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&amp;C【愛知県】7/12&amp;R&amp;"游明朝,標準"&amp;9
</oddFooter>
  </headerFooter>
  <ignoredErrors>
    <ignoredError sqref="F12 F21:F22 G22"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
  <sheetViews>
    <sheetView view="pageBreakPreview" zoomScale="70" zoomScaleNormal="100" zoomScaleSheetLayoutView="70" workbookViewId="0">
      <selection activeCell="O8" sqref="O8"/>
    </sheetView>
  </sheetViews>
  <sheetFormatPr defaultColWidth="2.125" defaultRowHeight="18" customHeight="1" x14ac:dyDescent="0.7"/>
  <cols>
    <col min="1" max="1" width="2.375" style="1" bestFit="1" customWidth="1"/>
    <col min="2" max="2" width="1.875" style="1" customWidth="1"/>
    <col min="3" max="3" width="1" style="1" customWidth="1"/>
    <col min="4" max="4" width="26.875" style="1" customWidth="1"/>
    <col min="5" max="5" width="12.125" style="1" customWidth="1"/>
    <col min="6" max="6" width="19.625" style="1" customWidth="1"/>
    <col min="7" max="7" width="11.5" style="1" customWidth="1"/>
    <col min="8" max="16384" width="2.125" style="1"/>
  </cols>
  <sheetData>
    <row r="1" spans="1:7" ht="18" customHeight="1" x14ac:dyDescent="0.7">
      <c r="A1" s="71">
        <v>7</v>
      </c>
      <c r="B1" s="71"/>
      <c r="C1" s="71" t="s">
        <v>145</v>
      </c>
      <c r="D1" s="71"/>
    </row>
    <row r="2" spans="1:7" ht="7.5" customHeight="1" x14ac:dyDescent="0.7"/>
    <row r="3" spans="1:7" ht="13.5" customHeight="1" x14ac:dyDescent="0.7">
      <c r="A3" s="136" t="s">
        <v>78</v>
      </c>
      <c r="B3" s="137"/>
      <c r="C3" s="137"/>
      <c r="D3" s="138"/>
      <c r="E3" s="118" t="s">
        <v>147</v>
      </c>
      <c r="F3" s="106" t="s">
        <v>148</v>
      </c>
    </row>
    <row r="4" spans="1:7" ht="27" customHeight="1" x14ac:dyDescent="0.25">
      <c r="A4" s="133" t="s">
        <v>146</v>
      </c>
      <c r="B4" s="134"/>
      <c r="C4" s="134"/>
      <c r="D4" s="135"/>
      <c r="E4" s="207"/>
      <c r="F4" s="119"/>
    </row>
    <row r="5" spans="1:7" ht="44.25" customHeight="1" x14ac:dyDescent="0.7">
      <c r="A5" s="171" t="s">
        <v>149</v>
      </c>
      <c r="B5" s="172"/>
      <c r="C5" s="172"/>
      <c r="D5" s="173"/>
      <c r="E5" s="63">
        <v>3</v>
      </c>
      <c r="F5" s="63">
        <v>150</v>
      </c>
    </row>
    <row r="6" spans="1:7" ht="7.5" customHeight="1" x14ac:dyDescent="0.7">
      <c r="A6" s="46"/>
      <c r="B6" s="46"/>
      <c r="C6" s="46"/>
      <c r="D6" s="46"/>
      <c r="E6" s="46"/>
      <c r="F6" s="46"/>
    </row>
    <row r="7" spans="1:7" ht="18" customHeight="1" x14ac:dyDescent="0.7">
      <c r="A7" s="4" t="s">
        <v>26</v>
      </c>
      <c r="B7" s="4"/>
      <c r="C7" s="4"/>
      <c r="D7" s="4"/>
      <c r="E7" s="4"/>
      <c r="F7" s="4"/>
    </row>
    <row r="8" spans="1:7" ht="63.75" customHeight="1" x14ac:dyDescent="0.7">
      <c r="A8" s="4"/>
      <c r="B8" s="14">
        <v>1</v>
      </c>
      <c r="C8" s="14"/>
      <c r="D8" s="205" t="s">
        <v>150</v>
      </c>
      <c r="E8" s="206"/>
      <c r="F8" s="206"/>
      <c r="G8" s="206"/>
    </row>
    <row r="9" spans="1:7" ht="46.5" customHeight="1" x14ac:dyDescent="0.7">
      <c r="B9" s="14">
        <v>2</v>
      </c>
      <c r="D9" s="205" t="s">
        <v>151</v>
      </c>
      <c r="E9" s="206"/>
      <c r="F9" s="206"/>
      <c r="G9" s="206"/>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&amp;C&amp;9&amp;U業務【東京都】8／12ページ&amp;R&amp;"游明朝,標準"&amp;9
</oddFooter>
      </headerFooter>
    </customSheetView>
  </customSheetViews>
  <mergeCells count="7">
    <mergeCell ref="F3:F4"/>
    <mergeCell ref="D8:G8"/>
    <mergeCell ref="D9:G9"/>
    <mergeCell ref="A3:D3"/>
    <mergeCell ref="E3:E4"/>
    <mergeCell ref="A4:D4"/>
    <mergeCell ref="A5:D5"/>
  </mergeCells>
  <phoneticPr fontId="1"/>
  <conditionalFormatting sqref="E5">
    <cfRule type="expression" dxfId="12" priority="2">
      <formula>E5&lt;&gt;""</formula>
    </cfRule>
  </conditionalFormatting>
  <conditionalFormatting sqref="F5">
    <cfRule type="expression" dxfId="11" priority="1">
      <formula>F5&lt;&gt;""</formula>
    </cfRule>
  </conditionalFormatting>
  <dataValidations count="1">
    <dataValidation imeMode="halfAlpha" allowBlank="1" showInputMessage="1" showErrorMessage="1" sqref="E5:F5" xr:uid="{00000000-0002-0000-07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&amp;C【愛知県】8/12&amp;R&amp;"游明朝,標準"&amp;9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view="pageBreakPreview" zoomScale="70" zoomScaleNormal="100" zoomScaleSheetLayoutView="70" workbookViewId="0">
      <selection activeCell="AG20" sqref="AG20"/>
    </sheetView>
  </sheetViews>
  <sheetFormatPr defaultColWidth="2.125" defaultRowHeight="18" customHeight="1" x14ac:dyDescent="0.7"/>
  <cols>
    <col min="1" max="1" width="2.375" style="34" bestFit="1" customWidth="1"/>
    <col min="2" max="2" width="1.875" style="34" customWidth="1"/>
    <col min="3" max="3" width="1" style="34" customWidth="1"/>
    <col min="4" max="4" width="19.5" style="34" customWidth="1"/>
    <col min="5" max="5" width="12.125" style="34" customWidth="1"/>
    <col min="6" max="6" width="11" style="34" customWidth="1"/>
    <col min="7" max="7" width="16.75" style="34" customWidth="1"/>
    <col min="8" max="8" width="11" style="34" customWidth="1"/>
    <col min="9" max="16384" width="2.125" style="34"/>
  </cols>
  <sheetData>
    <row r="1" spans="1:8" ht="18" customHeight="1" x14ac:dyDescent="0.7">
      <c r="A1" s="72">
        <v>8</v>
      </c>
      <c r="B1" s="72"/>
      <c r="C1" s="72" t="s">
        <v>152</v>
      </c>
      <c r="D1" s="72"/>
    </row>
    <row r="2" spans="1:8" ht="7.5" customHeight="1" x14ac:dyDescent="0.7"/>
    <row r="3" spans="1:8" ht="13.5" customHeight="1" x14ac:dyDescent="0.7">
      <c r="A3" s="145" t="s">
        <v>106</v>
      </c>
      <c r="B3" s="146"/>
      <c r="C3" s="146"/>
      <c r="D3" s="147"/>
      <c r="E3" s="148" t="s">
        <v>107</v>
      </c>
      <c r="F3" s="35"/>
      <c r="G3" s="148" t="s">
        <v>105</v>
      </c>
      <c r="H3" s="35"/>
    </row>
    <row r="4" spans="1:8" ht="27" customHeight="1" x14ac:dyDescent="0.25">
      <c r="A4" s="151" t="s">
        <v>104</v>
      </c>
      <c r="B4" s="152"/>
      <c r="C4" s="152"/>
      <c r="D4" s="153"/>
      <c r="E4" s="149"/>
      <c r="F4" s="36" t="s">
        <v>108</v>
      </c>
      <c r="G4" s="150"/>
      <c r="H4" s="36" t="s">
        <v>108</v>
      </c>
    </row>
    <row r="5" spans="1:8" ht="18" customHeight="1" x14ac:dyDescent="0.7">
      <c r="A5" s="154" t="s">
        <v>208</v>
      </c>
      <c r="B5" s="155"/>
      <c r="C5" s="155"/>
      <c r="D5" s="156"/>
      <c r="E5" s="63">
        <v>55</v>
      </c>
      <c r="F5" s="24">
        <f>IFERROR(E5/$E$15,"")</f>
        <v>0.61111111111111116</v>
      </c>
      <c r="G5" s="63">
        <v>2984</v>
      </c>
      <c r="H5" s="24">
        <f>IFERROR(G5/$G$15,"")</f>
        <v>0.3243478260869565</v>
      </c>
    </row>
    <row r="6" spans="1:8" ht="18" customHeight="1" x14ac:dyDescent="0.7">
      <c r="A6" s="168" t="s">
        <v>233</v>
      </c>
      <c r="B6" s="169"/>
      <c r="C6" s="169"/>
      <c r="D6" s="170"/>
      <c r="E6" s="63">
        <v>25</v>
      </c>
      <c r="F6" s="24">
        <f t="shared" ref="F6:F14" si="0">IFERROR(E6/$E$15,"")</f>
        <v>0.27777777777777779</v>
      </c>
      <c r="G6" s="63">
        <v>3546</v>
      </c>
      <c r="H6" s="24">
        <f t="shared" ref="H6:H14" si="1">IFERROR(G6/$G$15,"")</f>
        <v>0.38543478260869563</v>
      </c>
    </row>
    <row r="7" spans="1:8" ht="18" customHeight="1" x14ac:dyDescent="0.7">
      <c r="A7" s="168" t="s">
        <v>234</v>
      </c>
      <c r="B7" s="169"/>
      <c r="C7" s="169"/>
      <c r="D7" s="170"/>
      <c r="E7" s="63">
        <v>8</v>
      </c>
      <c r="F7" s="24">
        <f t="shared" si="0"/>
        <v>8.8888888888888892E-2</v>
      </c>
      <c r="G7" s="63">
        <v>1935</v>
      </c>
      <c r="H7" s="24">
        <f t="shared" si="1"/>
        <v>0.21032608695652175</v>
      </c>
    </row>
    <row r="8" spans="1:8" ht="18" customHeight="1" x14ac:dyDescent="0.7">
      <c r="A8" s="168" t="s">
        <v>235</v>
      </c>
      <c r="B8" s="169"/>
      <c r="C8" s="169"/>
      <c r="D8" s="170"/>
      <c r="E8" s="63">
        <v>2</v>
      </c>
      <c r="F8" s="24">
        <f t="shared" si="0"/>
        <v>2.2222222222222223E-2</v>
      </c>
      <c r="G8" s="63">
        <v>735</v>
      </c>
      <c r="H8" s="24">
        <f t="shared" si="1"/>
        <v>7.9891304347826084E-2</v>
      </c>
    </row>
    <row r="9" spans="1:8" ht="18" customHeight="1" x14ac:dyDescent="0.7">
      <c r="A9" s="168" t="s">
        <v>236</v>
      </c>
      <c r="B9" s="169"/>
      <c r="C9" s="169"/>
      <c r="D9" s="170"/>
      <c r="E9" s="63"/>
      <c r="F9" s="24">
        <f t="shared" si="0"/>
        <v>0</v>
      </c>
      <c r="G9" s="63"/>
      <c r="H9" s="24">
        <f t="shared" si="1"/>
        <v>0</v>
      </c>
    </row>
    <row r="10" spans="1:8" ht="18" customHeight="1" x14ac:dyDescent="0.7">
      <c r="A10" s="168" t="s">
        <v>237</v>
      </c>
      <c r="B10" s="169"/>
      <c r="C10" s="169"/>
      <c r="D10" s="170"/>
      <c r="E10" s="63"/>
      <c r="F10" s="24">
        <f t="shared" si="0"/>
        <v>0</v>
      </c>
      <c r="G10" s="63"/>
      <c r="H10" s="24">
        <f t="shared" si="1"/>
        <v>0</v>
      </c>
    </row>
    <row r="11" spans="1:8" ht="18" customHeight="1" x14ac:dyDescent="0.7">
      <c r="A11" s="208" t="s">
        <v>238</v>
      </c>
      <c r="B11" s="169"/>
      <c r="C11" s="169"/>
      <c r="D11" s="170"/>
      <c r="E11" s="63"/>
      <c r="F11" s="24">
        <f t="shared" si="0"/>
        <v>0</v>
      </c>
      <c r="G11" s="63"/>
      <c r="H11" s="24">
        <f t="shared" si="1"/>
        <v>0</v>
      </c>
    </row>
    <row r="12" spans="1:8" ht="18" customHeight="1" x14ac:dyDescent="0.7">
      <c r="A12" s="168" t="s">
        <v>239</v>
      </c>
      <c r="B12" s="169"/>
      <c r="C12" s="169"/>
      <c r="D12" s="170"/>
      <c r="E12" s="63"/>
      <c r="F12" s="24">
        <f t="shared" si="0"/>
        <v>0</v>
      </c>
      <c r="G12" s="63"/>
      <c r="H12" s="24">
        <f t="shared" si="1"/>
        <v>0</v>
      </c>
    </row>
    <row r="13" spans="1:8" ht="18" customHeight="1" x14ac:dyDescent="0.7">
      <c r="A13" s="168" t="s">
        <v>240</v>
      </c>
      <c r="B13" s="169"/>
      <c r="C13" s="169"/>
      <c r="D13" s="170"/>
      <c r="E13" s="63"/>
      <c r="F13" s="24">
        <f t="shared" si="0"/>
        <v>0</v>
      </c>
      <c r="G13" s="63"/>
      <c r="H13" s="24">
        <f t="shared" si="1"/>
        <v>0</v>
      </c>
    </row>
    <row r="14" spans="1:8" ht="18" customHeight="1" x14ac:dyDescent="0.7">
      <c r="A14" s="168" t="s">
        <v>241</v>
      </c>
      <c r="B14" s="169"/>
      <c r="C14" s="169"/>
      <c r="D14" s="170"/>
      <c r="E14" s="63"/>
      <c r="F14" s="24">
        <f t="shared" si="0"/>
        <v>0</v>
      </c>
      <c r="G14" s="63"/>
      <c r="H14" s="24">
        <f t="shared" si="1"/>
        <v>0</v>
      </c>
    </row>
    <row r="15" spans="1:8" ht="18" customHeight="1" x14ac:dyDescent="0.7">
      <c r="A15" s="158" t="s">
        <v>109</v>
      </c>
      <c r="B15" s="159"/>
      <c r="C15" s="159"/>
      <c r="D15" s="160"/>
      <c r="E15" s="25">
        <f>SUM(E5:E14)</f>
        <v>90</v>
      </c>
      <c r="F15" s="26">
        <f>SUM(F5:F14)</f>
        <v>1</v>
      </c>
      <c r="G15" s="25">
        <f>SUM(G5:G14)</f>
        <v>9200</v>
      </c>
      <c r="H15" s="26">
        <f>SUM(H5:H14)</f>
        <v>1</v>
      </c>
    </row>
    <row r="16" spans="1:8" ht="18" customHeight="1" x14ac:dyDescent="0.7">
      <c r="A16" s="162" t="s">
        <v>259</v>
      </c>
      <c r="B16" s="163"/>
      <c r="C16" s="163"/>
      <c r="D16" s="163"/>
      <c r="E16" s="163"/>
      <c r="F16" s="164"/>
      <c r="G16" s="80">
        <f>IFERROR(ROUNDDOWN(G15/E15,2),"")</f>
        <v>102.22</v>
      </c>
      <c r="H16" s="27"/>
    </row>
    <row r="17" spans="1:8" ht="7.5" customHeight="1" x14ac:dyDescent="0.7">
      <c r="A17" s="37"/>
      <c r="B17" s="37"/>
      <c r="C17" s="37"/>
      <c r="D17" s="37"/>
      <c r="E17" s="37"/>
      <c r="F17" s="37"/>
      <c r="G17" s="38"/>
      <c r="H17" s="39"/>
    </row>
    <row r="18" spans="1:8" ht="18" customHeight="1" x14ac:dyDescent="0.7">
      <c r="A18" s="40" t="s">
        <v>26</v>
      </c>
      <c r="B18" s="40"/>
      <c r="C18" s="40"/>
      <c r="D18" s="40"/>
      <c r="E18" s="40"/>
    </row>
    <row r="19" spans="1:8" ht="18" customHeight="1" x14ac:dyDescent="0.7">
      <c r="A19" s="40"/>
      <c r="B19" s="41" t="s">
        <v>153</v>
      </c>
      <c r="C19" s="41"/>
      <c r="D19" s="42"/>
      <c r="E19" s="42"/>
      <c r="F19" s="42"/>
      <c r="G19" s="42"/>
      <c r="H19" s="42"/>
    </row>
    <row r="20" spans="1:8" ht="33.75" customHeight="1" x14ac:dyDescent="0.7">
      <c r="A20" s="40"/>
      <c r="B20" s="41"/>
      <c r="C20" s="41"/>
      <c r="D20" s="161"/>
      <c r="E20" s="161"/>
      <c r="F20" s="161"/>
      <c r="G20" s="161"/>
      <c r="H20" s="161"/>
    </row>
    <row r="21" spans="1:8" ht="18" customHeight="1" x14ac:dyDescent="0.7">
      <c r="A21" s="72">
        <v>9</v>
      </c>
      <c r="B21" s="72"/>
      <c r="C21" s="72" t="s">
        <v>154</v>
      </c>
      <c r="D21" s="72"/>
    </row>
    <row r="22" spans="1:8" ht="7.5" customHeight="1" x14ac:dyDescent="0.7"/>
    <row r="23" spans="1:8" ht="13.5" customHeight="1" x14ac:dyDescent="0.7">
      <c r="A23" s="145" t="s">
        <v>106</v>
      </c>
      <c r="B23" s="146"/>
      <c r="C23" s="146"/>
      <c r="D23" s="147"/>
      <c r="E23" s="148" t="s">
        <v>107</v>
      </c>
      <c r="F23" s="35"/>
      <c r="G23" s="148" t="s">
        <v>105</v>
      </c>
      <c r="H23" s="35"/>
    </row>
    <row r="24" spans="1:8" ht="27" customHeight="1" x14ac:dyDescent="0.25">
      <c r="A24" s="151" t="s">
        <v>121</v>
      </c>
      <c r="B24" s="152"/>
      <c r="C24" s="152"/>
      <c r="D24" s="153"/>
      <c r="E24" s="149"/>
      <c r="F24" s="36" t="s">
        <v>108</v>
      </c>
      <c r="G24" s="150"/>
      <c r="H24" s="36" t="s">
        <v>108</v>
      </c>
    </row>
    <row r="25" spans="1:8" ht="18" customHeight="1" x14ac:dyDescent="0.7">
      <c r="A25" s="154" t="s">
        <v>227</v>
      </c>
      <c r="B25" s="155"/>
      <c r="C25" s="155"/>
      <c r="D25" s="156"/>
      <c r="E25" s="63"/>
      <c r="F25" s="24">
        <f>IFERROR(E25/$E$31,"")</f>
        <v>0</v>
      </c>
      <c r="G25" s="63"/>
      <c r="H25" s="24">
        <f>IFERROR(G25/$G$31,"")</f>
        <v>0</v>
      </c>
    </row>
    <row r="26" spans="1:8" ht="18" customHeight="1" x14ac:dyDescent="0.7">
      <c r="A26" s="168" t="s">
        <v>242</v>
      </c>
      <c r="B26" s="169"/>
      <c r="C26" s="169"/>
      <c r="D26" s="170"/>
      <c r="E26" s="63">
        <v>14</v>
      </c>
      <c r="F26" s="24">
        <f t="shared" ref="F26:F30" si="2">IFERROR(E26/$E$31,"")</f>
        <v>0.15555555555555556</v>
      </c>
      <c r="G26" s="63">
        <v>1380</v>
      </c>
      <c r="H26" s="24">
        <f t="shared" ref="H26:H30" si="3">IFERROR(G26/$G$31,"")</f>
        <v>0.15</v>
      </c>
    </row>
    <row r="27" spans="1:8" ht="18" customHeight="1" x14ac:dyDescent="0.7">
      <c r="A27" s="168" t="s">
        <v>243</v>
      </c>
      <c r="B27" s="169"/>
      <c r="C27" s="169"/>
      <c r="D27" s="170"/>
      <c r="E27" s="63">
        <v>76</v>
      </c>
      <c r="F27" s="24">
        <f t="shared" si="2"/>
        <v>0.84444444444444444</v>
      </c>
      <c r="G27" s="63">
        <v>7820</v>
      </c>
      <c r="H27" s="24">
        <f t="shared" si="3"/>
        <v>0.85</v>
      </c>
    </row>
    <row r="28" spans="1:8" ht="18" customHeight="1" x14ac:dyDescent="0.7">
      <c r="A28" s="168" t="s">
        <v>244</v>
      </c>
      <c r="B28" s="169"/>
      <c r="C28" s="169"/>
      <c r="D28" s="170"/>
      <c r="E28" s="63"/>
      <c r="F28" s="24">
        <f t="shared" si="2"/>
        <v>0</v>
      </c>
      <c r="G28" s="63"/>
      <c r="H28" s="24">
        <f t="shared" si="3"/>
        <v>0</v>
      </c>
    </row>
    <row r="29" spans="1:8" ht="18" customHeight="1" x14ac:dyDescent="0.7">
      <c r="A29" s="168" t="s">
        <v>245</v>
      </c>
      <c r="B29" s="169"/>
      <c r="C29" s="169"/>
      <c r="D29" s="170"/>
      <c r="E29" s="63"/>
      <c r="F29" s="24">
        <f t="shared" si="2"/>
        <v>0</v>
      </c>
      <c r="G29" s="63"/>
      <c r="H29" s="24">
        <f t="shared" si="3"/>
        <v>0</v>
      </c>
    </row>
    <row r="30" spans="1:8" ht="18" customHeight="1" x14ac:dyDescent="0.7">
      <c r="A30" s="168" t="s">
        <v>232</v>
      </c>
      <c r="B30" s="169"/>
      <c r="C30" s="169"/>
      <c r="D30" s="170"/>
      <c r="E30" s="63"/>
      <c r="F30" s="24">
        <f t="shared" si="2"/>
        <v>0</v>
      </c>
      <c r="G30" s="63"/>
      <c r="H30" s="24">
        <f t="shared" si="3"/>
        <v>0</v>
      </c>
    </row>
    <row r="31" spans="1:8" ht="18" customHeight="1" x14ac:dyDescent="0.7">
      <c r="A31" s="158" t="s">
        <v>109</v>
      </c>
      <c r="B31" s="159"/>
      <c r="C31" s="159"/>
      <c r="D31" s="160"/>
      <c r="E31" s="25">
        <f>SUM(E25:E30)</f>
        <v>90</v>
      </c>
      <c r="F31" s="26">
        <f>SUM(F25:F30)</f>
        <v>1</v>
      </c>
      <c r="G31" s="25">
        <f>SUM(G25:G30)</f>
        <v>9200</v>
      </c>
      <c r="H31" s="26">
        <f>SUM(H25:H30)</f>
        <v>1</v>
      </c>
    </row>
    <row r="32" spans="1:8" ht="7.5" customHeight="1" x14ac:dyDescent="0.7">
      <c r="A32" s="43"/>
      <c r="B32" s="43"/>
      <c r="C32" s="43"/>
      <c r="D32" s="43"/>
      <c r="E32" s="44"/>
      <c r="F32" s="44"/>
      <c r="G32" s="44"/>
      <c r="H32" s="44"/>
    </row>
    <row r="33" spans="1:8" ht="18" customHeight="1" x14ac:dyDescent="0.7">
      <c r="A33" s="40" t="s">
        <v>26</v>
      </c>
      <c r="B33" s="40"/>
      <c r="C33" s="40"/>
      <c r="D33" s="40"/>
      <c r="E33" s="40"/>
      <c r="F33" s="40"/>
      <c r="G33" s="40"/>
      <c r="H33" s="40"/>
    </row>
    <row r="34" spans="1:8" ht="18" customHeight="1" x14ac:dyDescent="0.7">
      <c r="A34" s="40"/>
      <c r="B34" s="41" t="s">
        <v>155</v>
      </c>
      <c r="C34" s="41"/>
      <c r="D34" s="41"/>
      <c r="E34" s="40"/>
      <c r="F34" s="40"/>
      <c r="G34" s="40"/>
      <c r="H34" s="45"/>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&amp;C&amp;9&amp;U業務【東京都】9／12ページ&amp;R&amp;"游明朝,標準"&amp;9
</oddFooter>
      </headerFooter>
    </customSheetView>
  </customSheetViews>
  <mergeCells count="28">
    <mergeCell ref="A31:D31"/>
    <mergeCell ref="A25:D25"/>
    <mergeCell ref="A26:D26"/>
    <mergeCell ref="A27:D27"/>
    <mergeCell ref="A28:D28"/>
    <mergeCell ref="A29:D29"/>
    <mergeCell ref="A30:D30"/>
    <mergeCell ref="D20:H20"/>
    <mergeCell ref="A23:D23"/>
    <mergeCell ref="E23:E24"/>
    <mergeCell ref="G23:G24"/>
    <mergeCell ref="A24:D24"/>
    <mergeCell ref="A13:D13"/>
    <mergeCell ref="A14:D14"/>
    <mergeCell ref="A15:D15"/>
    <mergeCell ref="A16:F16"/>
    <mergeCell ref="A7:D7"/>
    <mergeCell ref="A8:D8"/>
    <mergeCell ref="A9:D9"/>
    <mergeCell ref="A10:D10"/>
    <mergeCell ref="A11:D11"/>
    <mergeCell ref="A12:D12"/>
    <mergeCell ref="A6:D6"/>
    <mergeCell ref="A3:D3"/>
    <mergeCell ref="E3:E4"/>
    <mergeCell ref="G3:G4"/>
    <mergeCell ref="A4:D4"/>
    <mergeCell ref="A5:D5"/>
  </mergeCells>
  <phoneticPr fontId="1"/>
  <conditionalFormatting sqref="E5:E14">
    <cfRule type="expression" dxfId="10" priority="4">
      <formula>E5&lt;&gt;""</formula>
    </cfRule>
  </conditionalFormatting>
  <conditionalFormatting sqref="G5:G14">
    <cfRule type="expression" dxfId="9" priority="3">
      <formula>G5&lt;&gt;""</formula>
    </cfRule>
  </conditionalFormatting>
  <conditionalFormatting sqref="E25:E30">
    <cfRule type="expression" dxfId="8" priority="2">
      <formula>E25&lt;&gt;""</formula>
    </cfRule>
  </conditionalFormatting>
  <conditionalFormatting sqref="G25:G30">
    <cfRule type="expression" dxfId="7" priority="1">
      <formula>G25&lt;&gt;""</formula>
    </cfRule>
  </conditionalFormatting>
  <dataValidations count="1">
    <dataValidation imeMode="halfAlpha" allowBlank="1" showInputMessage="1" showErrorMessage="1" sqref="H5:H17 G25:G31 H25:H32 E5:G15 H34 E25:E31 F25:F32 G16" xr:uid="{00000000-0002-0000-0800-000000000000}"/>
  </dataValidations>
  <pageMargins left="0.9055118110236221" right="0.9055118110236221" top="0.74803149606299213" bottom="0.74803149606299213" header="0.31496062992125984" footer="0.31496062992125984"/>
  <pageSetup paperSize="8" orientation="landscape" r:id="rId2"/>
  <headerFooter>
    <oddFooter xml:space="preserve">&amp;C【愛知県】9/12&amp;R&amp;"游明朝,標準"&amp;9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目次</vt:lpstr>
      <vt:lpstr>表1</vt:lpstr>
      <vt:lpstr>表2</vt:lpstr>
      <vt:lpstr>表3表4</vt:lpstr>
      <vt:lpstr>表5</vt:lpstr>
      <vt:lpstr>表6</vt:lpstr>
      <vt:lpstr>表7</vt:lpstr>
      <vt:lpstr>表8表9</vt:lpstr>
      <vt:lpstr>表10表11</vt:lpstr>
      <vt:lpstr>表12</vt:lpstr>
      <vt:lpstr>表13</vt:lpstr>
      <vt:lpstr>添付素材</vt:lpstr>
      <vt:lpstr>添付素材!Print_Area</vt:lpstr>
      <vt:lpstr>表1!Print_Area</vt:lpstr>
      <vt:lpstr>表10表11!Print_Area</vt:lpstr>
      <vt:lpstr>表12!Print_Area</vt:lpstr>
      <vt:lpstr>表13!Print_Area</vt:lpstr>
      <vt:lpstr>表2!Print_Area</vt:lpstr>
      <vt:lpstr>表3表4!Print_Area</vt:lpstr>
      <vt:lpstr>表5!Print_Area</vt:lpstr>
      <vt:lpstr>表6!Print_Area</vt:lpstr>
      <vt:lpstr>表7!Print_Area</vt:lpstr>
      <vt:lpstr>表8表9!Print_Area</vt:lpstr>
      <vt:lpstr>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oa</cp:lastModifiedBy>
  <cp:lastPrinted>2023-03-20T05:42:16Z</cp:lastPrinted>
  <dcterms:created xsi:type="dcterms:W3CDTF">2020-02-07T04:48:30Z</dcterms:created>
  <dcterms:modified xsi:type="dcterms:W3CDTF">2023-03-22T01:10:18Z</dcterms:modified>
</cp:coreProperties>
</file>