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120" windowWidth="14960" windowHeight="17500" activeTab="0"/>
  </bookViews>
  <sheets>
    <sheet name="入力" sheetId="1" r:id="rId1"/>
    <sheet name="処理" sheetId="2" r:id="rId2"/>
    <sheet name="印刷" sheetId="3" r:id="rId3"/>
  </sheets>
  <definedNames>
    <definedName name="_xlnm.Print_Area" localSheetId="2">'印刷'!$B$2:$AO$37</definedName>
  </definedNames>
  <calcPr fullCalcOnLoad="1"/>
</workbook>
</file>

<file path=xl/sharedStrings.xml><?xml version="1.0" encoding="utf-8"?>
<sst xmlns="http://schemas.openxmlformats.org/spreadsheetml/2006/main" count="268" uniqueCount="192">
  <si>
    <t>アレルギー</t>
  </si>
  <si>
    <t>なし</t>
  </si>
  <si>
    <t>てんかん</t>
  </si>
  <si>
    <t>あり　</t>
  </si>
  <si>
    <t>会話</t>
  </si>
  <si>
    <t>単語</t>
  </si>
  <si>
    <t>文字</t>
  </si>
  <si>
    <t>絵カード</t>
  </si>
  <si>
    <t>見せればできる</t>
  </si>
  <si>
    <t>できない</t>
  </si>
  <si>
    <t>白衣</t>
  </si>
  <si>
    <t>聴診器</t>
  </si>
  <si>
    <t>舌圧子</t>
  </si>
  <si>
    <t>注射</t>
  </si>
  <si>
    <t>点滴</t>
  </si>
  <si>
    <t>音</t>
  </si>
  <si>
    <t>光</t>
  </si>
  <si>
    <t>臭い</t>
  </si>
  <si>
    <t>多動</t>
  </si>
  <si>
    <t>奇声</t>
  </si>
  <si>
    <t>痛みに敏感</t>
  </si>
  <si>
    <t>自傷行為</t>
  </si>
  <si>
    <t>データー処理</t>
  </si>
  <si>
    <t>単語</t>
  </si>
  <si>
    <t>短い文</t>
  </si>
  <si>
    <t>発達障害</t>
  </si>
  <si>
    <t>級</t>
  </si>
  <si>
    <t>白衣</t>
  </si>
  <si>
    <t>なし</t>
  </si>
  <si>
    <t>あり</t>
  </si>
  <si>
    <t>長い文</t>
  </si>
  <si>
    <t>口を開ける</t>
  </si>
  <si>
    <t>できる</t>
  </si>
  <si>
    <t>その他</t>
  </si>
  <si>
    <t>苦手なもの</t>
  </si>
  <si>
    <t>特徴</t>
  </si>
  <si>
    <t>大正</t>
  </si>
  <si>
    <t>昭和</t>
  </si>
  <si>
    <t>和暦</t>
  </si>
  <si>
    <t>《　受診カード入力フォーム　》</t>
  </si>
  <si>
    <t>cm</t>
  </si>
  <si>
    <t>・</t>
  </si>
  <si>
    <t>住  所</t>
  </si>
  <si>
    <t>携  帯</t>
  </si>
  <si>
    <t>・</t>
  </si>
  <si>
    <t>）</t>
  </si>
  <si>
    <t>）</t>
  </si>
  <si>
    <t>）</t>
  </si>
  <si>
    <t>歳）</t>
  </si>
  <si>
    <t>診　察</t>
  </si>
  <si>
    <t>投　薬</t>
  </si>
  <si>
    <t xml:space="preserve">   </t>
  </si>
  <si>
    <t>（</t>
  </si>
  <si>
    <t>）</t>
  </si>
  <si>
    <t>（</t>
  </si>
  <si>
    <t>）</t>
  </si>
  <si>
    <t>［コミュニケーション方法］</t>
  </si>
  <si>
    <t>－</t>
  </si>
  <si>
    <t>その他 （</t>
  </si>
  <si>
    <t>身体障害</t>
  </si>
  <si>
    <t>知的障害</t>
  </si>
  <si>
    <t>精神障害</t>
  </si>
  <si>
    <t>発達障害</t>
  </si>
  <si>
    <t>あり</t>
  </si>
  <si>
    <t>コミュニケーション</t>
  </si>
  <si>
    <t>その他</t>
  </si>
  <si>
    <t>●</t>
  </si>
  <si>
    <t>できる</t>
  </si>
  <si>
    <t>日生れ（</t>
  </si>
  <si>
    <t>）</t>
  </si>
  <si>
    <t>&lt;&lt;エラー&gt;&gt;※項目は必修項目です。ボタン選択と文字を入力してください。</t>
  </si>
  <si>
    <t>よければ印刷確認ボタンを押してください。</t>
  </si>
  <si>
    <t>&lt;&lt;受診カード作成データ処理&gt;&gt;</t>
  </si>
  <si>
    <t>作成</t>
  </si>
  <si>
    <t>2011/03/02</t>
  </si>
  <si>
    <r>
      <t>　入力例　</t>
    </r>
    <r>
      <rPr>
        <sz val="10"/>
        <color indexed="10"/>
        <rFont val="ＭＳ Ｐゴシック"/>
        <family val="3"/>
      </rPr>
      <t>090-0000-0000</t>
    </r>
  </si>
  <si>
    <r>
      <t>●</t>
    </r>
    <r>
      <rPr>
        <sz val="9"/>
        <color indexed="56"/>
        <rFont val="ＭＳ ゴシック"/>
        <family val="3"/>
      </rPr>
      <t>記入日</t>
    </r>
  </si>
  <si>
    <r>
      <t>●</t>
    </r>
    <r>
      <rPr>
        <sz val="9"/>
        <color indexed="56"/>
        <rFont val="ＭＳ ゴシック"/>
        <family val="3"/>
      </rPr>
      <t>受診者</t>
    </r>
  </si>
  <si>
    <r>
      <t>●</t>
    </r>
    <r>
      <rPr>
        <sz val="9"/>
        <color indexed="56"/>
        <rFont val="ＭＳ ゴシック"/>
        <family val="3"/>
      </rPr>
      <t>性別 ：</t>
    </r>
  </si>
  <si>
    <r>
      <t>●</t>
    </r>
    <r>
      <rPr>
        <sz val="9"/>
        <color indexed="56"/>
        <rFont val="ＭＳ ゴシック"/>
        <family val="3"/>
      </rPr>
      <t>保護者（付添者）</t>
    </r>
  </si>
  <si>
    <r>
      <t>●</t>
    </r>
    <r>
      <rPr>
        <sz val="9"/>
        <color indexed="56"/>
        <rFont val="ＭＳ ゴシック"/>
        <family val="3"/>
      </rPr>
      <t>氏名 ：</t>
    </r>
  </si>
  <si>
    <r>
      <t>●</t>
    </r>
    <r>
      <rPr>
        <sz val="8"/>
        <color indexed="56"/>
        <rFont val="ＭＳ ゴシック"/>
        <family val="3"/>
      </rPr>
      <t>普段の呼び方</t>
    </r>
    <r>
      <rPr>
        <sz val="9"/>
        <color indexed="56"/>
        <rFont val="ＭＳ ゴシック"/>
        <family val="3"/>
      </rPr>
      <t>（</t>
    </r>
  </si>
  <si>
    <r>
      <t>●</t>
    </r>
    <r>
      <rPr>
        <sz val="9"/>
        <color indexed="56"/>
        <rFont val="ＭＳ ゴシック"/>
        <family val="3"/>
      </rPr>
      <t>身長</t>
    </r>
  </si>
  <si>
    <r>
      <t>●</t>
    </r>
    <r>
      <rPr>
        <sz val="9"/>
        <color indexed="56"/>
        <rFont val="ＭＳ ゴシック"/>
        <family val="3"/>
      </rPr>
      <t>体重</t>
    </r>
  </si>
  <si>
    <r>
      <t>●</t>
    </r>
    <r>
      <rPr>
        <sz val="9"/>
        <color indexed="56"/>
        <rFont val="ＭＳ ゴシック"/>
        <family val="3"/>
      </rPr>
      <t>障害 ：</t>
    </r>
  </si>
  <si>
    <t>（</t>
  </si>
  <si>
    <t>（</t>
  </si>
  <si>
    <t>（</t>
  </si>
  <si>
    <r>
      <t>●</t>
    </r>
    <r>
      <rPr>
        <sz val="9"/>
        <color indexed="56"/>
        <rFont val="ＭＳ ゴシック"/>
        <family val="3"/>
      </rPr>
      <t>アレルギー：</t>
    </r>
  </si>
  <si>
    <r>
      <t>●</t>
    </r>
    <r>
      <rPr>
        <sz val="9"/>
        <color indexed="56"/>
        <rFont val="ＭＳ ゴシック"/>
        <family val="3"/>
      </rPr>
      <t>てんかん　：</t>
    </r>
  </si>
  <si>
    <r>
      <t>●</t>
    </r>
    <r>
      <rPr>
        <sz val="9"/>
        <color indexed="56"/>
        <rFont val="ＭＳ ゴシック"/>
        <family val="3"/>
      </rPr>
      <t>コミュニケーションの方法：</t>
    </r>
  </si>
  <si>
    <r>
      <t>●</t>
    </r>
    <r>
      <rPr>
        <sz val="9"/>
        <color indexed="56"/>
        <rFont val="ＭＳ ゴシック"/>
        <family val="3"/>
      </rPr>
      <t>口を開ける ：</t>
    </r>
  </si>
  <si>
    <r>
      <t>●</t>
    </r>
    <r>
      <rPr>
        <sz val="9"/>
        <color indexed="56"/>
        <rFont val="ＭＳ ゴシック"/>
        <family val="3"/>
      </rPr>
      <t>特徴 ：</t>
    </r>
  </si>
  <si>
    <r>
      <t>●</t>
    </r>
    <r>
      <rPr>
        <sz val="9"/>
        <color indexed="56"/>
        <rFont val="ＭＳ ゴシック"/>
        <family val="3"/>
      </rPr>
      <t>配慮をお願いしたいこと</t>
    </r>
  </si>
  <si>
    <r>
      <t>●</t>
    </r>
    <r>
      <rPr>
        <sz val="9"/>
        <color indexed="56"/>
        <rFont val="ＭＳ ゴシック"/>
        <family val="3"/>
      </rPr>
      <t>待ち時間</t>
    </r>
  </si>
  <si>
    <r>
      <t>●</t>
    </r>
    <r>
      <rPr>
        <sz val="9"/>
        <color indexed="56"/>
        <rFont val="ＭＳ ゴシック"/>
        <family val="3"/>
      </rPr>
      <t>診　察</t>
    </r>
  </si>
  <si>
    <r>
      <t>●</t>
    </r>
    <r>
      <rPr>
        <sz val="9"/>
        <color indexed="56"/>
        <rFont val="ＭＳ ゴシック"/>
        <family val="3"/>
      </rPr>
      <t>注射・点滴</t>
    </r>
  </si>
  <si>
    <r>
      <t>●</t>
    </r>
    <r>
      <rPr>
        <sz val="9"/>
        <color indexed="56"/>
        <rFont val="ＭＳ ゴシック"/>
        <family val="3"/>
      </rPr>
      <t>投　薬</t>
    </r>
  </si>
  <si>
    <r>
      <t>●</t>
    </r>
    <r>
      <rPr>
        <sz val="9"/>
        <color indexed="56"/>
        <rFont val="ＭＳ ゴシック"/>
        <family val="3"/>
      </rPr>
      <t>その他</t>
    </r>
  </si>
  <si>
    <r>
      <t>●</t>
    </r>
    <r>
      <rPr>
        <sz val="9"/>
        <color indexed="56"/>
        <rFont val="ＭＳ ゴシック"/>
        <family val="3"/>
      </rPr>
      <t>苦手なもの ：</t>
    </r>
  </si>
  <si>
    <t>ファイル名</t>
  </si>
  <si>
    <t>zyusincard.xls</t>
  </si>
  <si>
    <t>修正</t>
  </si>
  <si>
    <t>良ければ、印刷してください（用紙はＡサイズをご使用ください）</t>
  </si>
  <si>
    <t>フリガナ：</t>
  </si>
  <si>
    <t>受 診 カ ー ド</t>
  </si>
  <si>
    <t>会話（</t>
  </si>
  <si>
    <t>長い文</t>
  </si>
  <si>
    <t>聴診器</t>
  </si>
  <si>
    <t>（</t>
  </si>
  <si>
    <t>kg</t>
  </si>
  <si>
    <t>cm</t>
  </si>
  <si>
    <t>）</t>
  </si>
  <si>
    <t>なし</t>
  </si>
  <si>
    <t>あり</t>
  </si>
  <si>
    <t>できない</t>
  </si>
  <si>
    <t>（続柄：</t>
  </si>
  <si>
    <t xml:space="preserve">身体障害 </t>
  </si>
  <si>
    <t xml:space="preserve">精神障害 </t>
  </si>
  <si>
    <t>　住所 ：</t>
  </si>
  <si>
    <t>　携帯 ：</t>
  </si>
  <si>
    <t>（</t>
  </si>
  <si>
    <t xml:space="preserve">知的障害( </t>
  </si>
  <si>
    <t>（</t>
  </si>
  <si>
    <t>～白枠内に文字を入力します。白枠外には文字は入力できません～</t>
  </si>
  <si>
    <t>～○と□選択ボタンで該当する項目をお選びください～</t>
  </si>
  <si>
    <t>修正するときは戻るキーを押します。</t>
  </si>
  <si>
    <t>精神障害</t>
  </si>
  <si>
    <t>舌圧子(舌を押さえるへら）</t>
  </si>
  <si>
    <t>身体障害</t>
  </si>
  <si>
    <t>知的障害</t>
  </si>
  <si>
    <t>記 入 日</t>
  </si>
  <si>
    <t>本人氏名</t>
  </si>
  <si>
    <t>フリガナ</t>
  </si>
  <si>
    <t xml:space="preserve">会話　 </t>
  </si>
  <si>
    <r>
      <t>長い文　</t>
    </r>
    <r>
      <rPr>
        <b/>
        <sz val="11"/>
        <rFont val="ＭＳ ゴシック"/>
        <family val="3"/>
      </rPr>
      <t>）</t>
    </r>
  </si>
  <si>
    <t>におい</t>
  </si>
  <si>
    <t>舌圧子（舌を押さえるへら）</t>
  </si>
  <si>
    <t>入力エラー</t>
  </si>
  <si>
    <t>本人フリガナ</t>
  </si>
  <si>
    <t>保護者フリガナ</t>
  </si>
  <si>
    <t>保護者氏名</t>
  </si>
  <si>
    <t>コミュニケーション</t>
  </si>
  <si>
    <t>口を開ける</t>
  </si>
  <si>
    <t>アレルギー</t>
  </si>
  <si>
    <t>てんかん</t>
  </si>
  <si>
    <t>平成</t>
  </si>
  <si>
    <t>年</t>
  </si>
  <si>
    <t>月</t>
  </si>
  <si>
    <t>生年月日</t>
  </si>
  <si>
    <t>氏　名</t>
  </si>
  <si>
    <t>性別</t>
  </si>
  <si>
    <t>普段の呼び方</t>
  </si>
  <si>
    <t>日</t>
  </si>
  <si>
    <t>体重</t>
  </si>
  <si>
    <t>続柄</t>
  </si>
  <si>
    <t>保護者</t>
  </si>
  <si>
    <t>級）</t>
  </si>
  <si>
    <t>障害</t>
  </si>
  <si>
    <t>会話</t>
  </si>
  <si>
    <t>文字</t>
  </si>
  <si>
    <t>絵カード</t>
  </si>
  <si>
    <t>白衣</t>
  </si>
  <si>
    <t>聴診器</t>
  </si>
  <si>
    <t>注射</t>
  </si>
  <si>
    <t>点滴</t>
  </si>
  <si>
    <t>音</t>
  </si>
  <si>
    <t>光</t>
  </si>
  <si>
    <t>見せればできる</t>
  </si>
  <si>
    <t>多動</t>
  </si>
  <si>
    <t>奇声</t>
  </si>
  <si>
    <t>痛みに敏感</t>
  </si>
  <si>
    <t>自傷行為</t>
  </si>
  <si>
    <t>その他</t>
  </si>
  <si>
    <t>配慮をお願いしたいこと</t>
  </si>
  <si>
    <t>待ち時間</t>
  </si>
  <si>
    <t>注射・点滴</t>
  </si>
  <si>
    <t>男</t>
  </si>
  <si>
    <t>女</t>
  </si>
  <si>
    <t>kg</t>
  </si>
  <si>
    <t>）</t>
  </si>
  <si>
    <t>できる</t>
  </si>
  <si>
    <t>できない</t>
  </si>
  <si>
    <t>（</t>
  </si>
  <si>
    <t>（</t>
  </si>
  <si>
    <t>（</t>
  </si>
  <si>
    <t>身  長</t>
  </si>
  <si>
    <t>［口を開ける］</t>
  </si>
  <si>
    <t>［苦手なもの］</t>
  </si>
  <si>
    <t>［特　徴］</t>
  </si>
  <si>
    <t>本 人</t>
  </si>
  <si>
    <t>障害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</si>
</sst>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[&lt;=999]000;[&lt;=99999]000\-00;000\-0000"/>
  </numFmts>
  <fonts count="42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6"/>
      <name val="HGｺﾞｼｯｸE"/>
      <family val="3"/>
    </font>
    <font>
      <sz val="9"/>
      <color indexed="18"/>
      <name val="ＭＳ ゴシック"/>
      <family val="3"/>
    </font>
    <font>
      <sz val="9"/>
      <color indexed="52"/>
      <name val="ＭＳ ゴシック"/>
      <family val="3"/>
    </font>
    <font>
      <sz val="9"/>
      <color indexed="52"/>
      <name val="HGｺﾞｼｯｸE"/>
      <family val="3"/>
    </font>
    <font>
      <sz val="9"/>
      <name val="HGｺﾞｼｯｸE"/>
      <family val="3"/>
    </font>
    <font>
      <sz val="14"/>
      <name val="HGPｺﾞｼｯｸE"/>
      <family val="3"/>
    </font>
    <font>
      <sz val="9"/>
      <color indexed="10"/>
      <name val="ＭＳ Ｐゴシック"/>
      <family val="3"/>
    </font>
    <font>
      <sz val="9"/>
      <color indexed="48"/>
      <name val="ＭＳ ゴシック"/>
      <family val="3"/>
    </font>
    <font>
      <sz val="9"/>
      <color indexed="16"/>
      <name val="ＭＳ ゴシック"/>
      <family val="3"/>
    </font>
    <font>
      <sz val="8"/>
      <color indexed="18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8"/>
      <name val="ＭＳ ゴシック"/>
      <family val="3"/>
    </font>
    <font>
      <sz val="16"/>
      <name val="HGPｺﾞｼｯｸE"/>
      <family val="3"/>
    </font>
    <font>
      <sz val="12"/>
      <name val="ＭＳ Ｐゴシック"/>
      <family val="3"/>
    </font>
    <font>
      <sz val="9"/>
      <color indexed="56"/>
      <name val="ＭＳ ゴシック"/>
      <family val="3"/>
    </font>
    <font>
      <sz val="8"/>
      <color indexed="56"/>
      <name val="ＭＳ ゴシック"/>
      <family val="3"/>
    </font>
    <font>
      <sz val="9"/>
      <color indexed="60"/>
      <name val="ＭＳ ゴシック"/>
      <family val="3"/>
    </font>
    <font>
      <sz val="8"/>
      <color indexed="56"/>
      <name val="ＭＳ Ｐゴシック"/>
      <family val="3"/>
    </font>
    <font>
      <sz val="8"/>
      <name val="ＭＳ Ｐゴシック"/>
      <family val="3"/>
    </font>
    <font>
      <b/>
      <sz val="11"/>
      <color indexed="18"/>
      <name val="ＭＳ Ｐゴシック"/>
      <family val="3"/>
    </font>
    <font>
      <sz val="9"/>
      <color indexed="58"/>
      <name val="ＭＳ Ｐゴシック"/>
      <family val="3"/>
    </font>
    <font>
      <sz val="8"/>
      <color indexed="58"/>
      <name val="ＭＳ ゴシック"/>
      <family val="3"/>
    </font>
    <font>
      <sz val="9"/>
      <color indexed="58"/>
      <name val="ＭＳ ゴシック"/>
      <family val="3"/>
    </font>
    <font>
      <sz val="10"/>
      <name val="Osaka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1"/>
      </right>
      <top>
        <color indexed="63"/>
      </top>
      <bottom>
        <color indexed="63"/>
      </bottom>
    </border>
    <border>
      <left style="slantDashDot">
        <color indexed="51"/>
      </left>
      <right>
        <color indexed="63"/>
      </right>
      <top>
        <color indexed="63"/>
      </top>
      <bottom style="slantDashDot">
        <color indexed="51"/>
      </bottom>
    </border>
    <border>
      <left>
        <color indexed="63"/>
      </left>
      <right>
        <color indexed="63"/>
      </right>
      <top>
        <color indexed="63"/>
      </top>
      <bottom style="slantDashDot">
        <color indexed="51"/>
      </bottom>
    </border>
    <border>
      <left>
        <color indexed="63"/>
      </left>
      <right style="slantDashDot">
        <color indexed="51"/>
      </right>
      <top>
        <color indexed="63"/>
      </top>
      <bottom style="slantDashDot">
        <color indexed="5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slantDashDot">
        <color indexed="51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slantDashDot">
        <color indexed="51"/>
      </left>
      <right>
        <color indexed="63"/>
      </right>
      <top style="mediumDashDot">
        <color indexed="51"/>
      </top>
      <bottom>
        <color indexed="63"/>
      </bottom>
    </border>
    <border>
      <left>
        <color indexed="63"/>
      </left>
      <right>
        <color indexed="63"/>
      </right>
      <top style="mediumDashDot">
        <color indexed="51"/>
      </top>
      <bottom>
        <color indexed="63"/>
      </bottom>
    </border>
    <border>
      <left>
        <color indexed="63"/>
      </left>
      <right style="slantDashDot">
        <color indexed="51"/>
      </right>
      <top style="mediumDashDot">
        <color indexed="51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5" xfId="0" applyNumberFormat="1" applyFont="1" applyFill="1" applyBorder="1" applyAlignment="1" applyProtection="1">
      <alignment vertical="center"/>
      <protection/>
    </xf>
    <xf numFmtId="0" fontId="5" fillId="2" borderId="6" xfId="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>
      <alignment horizontal="center" vertical="center"/>
      <protection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quotePrefix="1">
      <alignment horizontal="left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left" vertical="center"/>
      <protection/>
    </xf>
    <xf numFmtId="0" fontId="5" fillId="2" borderId="14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vertical="center"/>
      <protection/>
    </xf>
    <xf numFmtId="0" fontId="5" fillId="2" borderId="16" xfId="0" applyNumberFormat="1" applyFont="1" applyFill="1" applyBorder="1" applyAlignment="1" applyProtection="1">
      <alignment vertical="center"/>
      <protection/>
    </xf>
    <xf numFmtId="0" fontId="5" fillId="2" borderId="16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24" fillId="2" borderId="0" xfId="0" applyNumberFormat="1" applyFont="1" applyFill="1" applyBorder="1" applyAlignment="1" applyProtection="1">
      <alignment horizontal="right" vertical="center"/>
      <protection/>
    </xf>
    <xf numFmtId="0" fontId="9" fillId="2" borderId="5" xfId="0" applyNumberFormat="1" applyFont="1" applyFill="1" applyBorder="1" applyAlignment="1" applyProtection="1">
      <alignment vertical="center"/>
      <protection/>
    </xf>
    <xf numFmtId="0" fontId="9" fillId="2" borderId="6" xfId="0" applyNumberFormat="1" applyFont="1" applyFill="1" applyBorder="1" applyAlignment="1" applyProtection="1">
      <alignment vertical="center"/>
      <protection/>
    </xf>
    <xf numFmtId="0" fontId="9" fillId="2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Alignment="1" applyProtection="1">
      <alignment vertical="top" wrapText="1"/>
      <protection/>
    </xf>
    <xf numFmtId="0" fontId="25" fillId="3" borderId="18" xfId="0" applyNumberFormat="1" applyFont="1" applyFill="1" applyBorder="1" applyAlignment="1" applyProtection="1">
      <alignment horizontal="left" vertical="top" wrapText="1"/>
      <protection/>
    </xf>
    <xf numFmtId="0" fontId="25" fillId="3" borderId="19" xfId="0" applyNumberFormat="1" applyFont="1" applyFill="1" applyBorder="1" applyAlignment="1" applyProtection="1">
      <alignment horizontal="left" vertical="top" wrapText="1"/>
      <protection/>
    </xf>
    <xf numFmtId="0" fontId="12" fillId="0" borderId="2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horizontal="right" vertical="center"/>
    </xf>
    <xf numFmtId="0" fontId="12" fillId="0" borderId="21" xfId="0" applyNumberFormat="1" applyFont="1" applyFill="1" applyBorder="1" applyAlignment="1">
      <alignment vertical="center"/>
    </xf>
    <xf numFmtId="0" fontId="12" fillId="0" borderId="22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37" fillId="3" borderId="23" xfId="0" applyNumberFormat="1" applyFont="1" applyFill="1" applyBorder="1" applyAlignment="1" applyProtection="1">
      <alignment horizontal="left" vertical="center"/>
      <protection/>
    </xf>
    <xf numFmtId="0" fontId="37" fillId="3" borderId="18" xfId="0" applyNumberFormat="1" applyFont="1" applyFill="1" applyBorder="1" applyAlignment="1" applyProtection="1">
      <alignment vertical="center"/>
      <protection/>
    </xf>
    <xf numFmtId="0" fontId="37" fillId="3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8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Alignment="1">
      <alignment horizontal="left" vertical="center"/>
    </xf>
    <xf numFmtId="0" fontId="40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24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0" fontId="9" fillId="4" borderId="26" xfId="0" applyNumberFormat="1" applyFont="1" applyFill="1" applyBorder="1" applyAlignment="1">
      <alignment vertical="center"/>
    </xf>
    <xf numFmtId="0" fontId="9" fillId="4" borderId="27" xfId="0" applyNumberFormat="1" applyFont="1" applyFill="1" applyBorder="1" applyAlignment="1">
      <alignment vertical="center"/>
    </xf>
    <xf numFmtId="0" fontId="9" fillId="4" borderId="28" xfId="0" applyNumberFormat="1" applyFont="1" applyFill="1" applyBorder="1" applyAlignment="1">
      <alignment vertical="center"/>
    </xf>
    <xf numFmtId="0" fontId="9" fillId="4" borderId="29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vertical="center"/>
    </xf>
    <xf numFmtId="0" fontId="9" fillId="4" borderId="30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 quotePrefix="1">
      <alignment vertical="center"/>
    </xf>
    <xf numFmtId="0" fontId="9" fillId="4" borderId="31" xfId="0" applyNumberFormat="1" applyFont="1" applyFill="1" applyBorder="1" applyAlignment="1">
      <alignment vertical="center"/>
    </xf>
    <xf numFmtId="0" fontId="9" fillId="4" borderId="32" xfId="0" applyNumberFormat="1" applyFont="1" applyFill="1" applyBorder="1" applyAlignment="1">
      <alignment vertical="center"/>
    </xf>
    <xf numFmtId="0" fontId="9" fillId="4" borderId="33" xfId="0" applyNumberFormat="1" applyFont="1" applyFill="1" applyBorder="1" applyAlignment="1">
      <alignment vertical="center"/>
    </xf>
    <xf numFmtId="0" fontId="24" fillId="5" borderId="1" xfId="0" applyNumberFormat="1" applyFont="1" applyFill="1" applyBorder="1" applyAlignment="1" applyProtection="1">
      <alignment horizontal="center" vertical="center"/>
      <protection/>
    </xf>
    <xf numFmtId="0" fontId="24" fillId="5" borderId="25" xfId="0" applyNumberFormat="1" applyFont="1" applyFill="1" applyBorder="1" applyAlignment="1" applyProtection="1">
      <alignment horizontal="center" vertical="center"/>
      <protection/>
    </xf>
    <xf numFmtId="0" fontId="31" fillId="0" borderId="34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NumberFormat="1" applyFont="1" applyFill="1" applyBorder="1" applyAlignment="1" applyProtection="1">
      <alignment horizontal="left" vertical="center"/>
      <protection locked="0"/>
    </xf>
    <xf numFmtId="0" fontId="31" fillId="0" borderId="36" xfId="0" applyNumberFormat="1" applyFont="1" applyFill="1" applyBorder="1" applyAlignment="1" applyProtection="1">
      <alignment horizontal="left" vertical="center"/>
      <protection locked="0"/>
    </xf>
    <xf numFmtId="0" fontId="26" fillId="3" borderId="37" xfId="0" applyNumberFormat="1" applyFont="1" applyFill="1" applyBorder="1" applyAlignment="1" applyProtection="1">
      <alignment horizontal="left" vertical="top" wrapText="1"/>
      <protection/>
    </xf>
    <xf numFmtId="0" fontId="26" fillId="3" borderId="38" xfId="0" applyNumberFormat="1" applyFont="1" applyFill="1" applyBorder="1" applyAlignment="1" applyProtection="1">
      <alignment horizontal="left" vertical="top" wrapText="1"/>
      <protection/>
    </xf>
    <xf numFmtId="0" fontId="26" fillId="3" borderId="39" xfId="0" applyNumberFormat="1" applyFont="1" applyFill="1" applyBorder="1" applyAlignment="1" applyProtection="1">
      <alignment horizontal="left" vertical="top" wrapText="1"/>
      <protection/>
    </xf>
    <xf numFmtId="0" fontId="29" fillId="5" borderId="40" xfId="0" applyNumberFormat="1" applyFont="1" applyFill="1" applyBorder="1" applyAlignment="1" applyProtection="1">
      <alignment horizontal="center" vertical="center" textRotation="255"/>
      <protection/>
    </xf>
    <xf numFmtId="0" fontId="29" fillId="5" borderId="41" xfId="0" applyNumberFormat="1" applyFont="1" applyFill="1" applyBorder="1" applyAlignment="1" applyProtection="1">
      <alignment horizontal="center" vertical="center" textRotation="255"/>
      <protection/>
    </xf>
    <xf numFmtId="0" fontId="29" fillId="5" borderId="42" xfId="0" applyNumberFormat="1" applyFont="1" applyFill="1" applyBorder="1" applyAlignment="1" applyProtection="1">
      <alignment horizontal="center" vertical="center" textRotation="255"/>
      <protection/>
    </xf>
    <xf numFmtId="0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13" xfId="0" applyNumberFormat="1" applyFont="1" applyFill="1" applyBorder="1" applyAlignment="1" applyProtection="1">
      <alignment horizontal="left" vertical="center"/>
      <protection/>
    </xf>
    <xf numFmtId="0" fontId="24" fillId="2" borderId="14" xfId="0" applyNumberFormat="1" applyFont="1" applyFill="1" applyBorder="1" applyAlignment="1" applyProtection="1">
      <alignment horizontal="left" vertical="center"/>
      <protection/>
    </xf>
    <xf numFmtId="0" fontId="24" fillId="2" borderId="4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NumberFormat="1" applyFont="1" applyFill="1" applyBorder="1" applyAlignment="1" applyProtection="1">
      <alignment horizontal="left" vertical="center"/>
      <protection locked="0"/>
    </xf>
    <xf numFmtId="0" fontId="24" fillId="5" borderId="1" xfId="0" applyNumberFormat="1" applyFont="1" applyFill="1" applyBorder="1" applyAlignment="1" applyProtection="1">
      <alignment horizontal="center" vertical="center" wrapText="1"/>
      <protection/>
    </xf>
    <xf numFmtId="0" fontId="24" fillId="5" borderId="2" xfId="0" applyNumberFormat="1" applyFont="1" applyFill="1" applyBorder="1" applyAlignment="1" applyProtection="1">
      <alignment horizontal="center" vertical="center" wrapText="1"/>
      <protection/>
    </xf>
    <xf numFmtId="0" fontId="24" fillId="5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27" fillId="5" borderId="45" xfId="0" applyNumberFormat="1" applyFont="1" applyFill="1" applyBorder="1" applyAlignment="1" applyProtection="1">
      <alignment horizontal="center" vertical="center"/>
      <protection/>
    </xf>
    <xf numFmtId="0" fontId="27" fillId="5" borderId="15" xfId="0" applyNumberFormat="1" applyFont="1" applyFill="1" applyBorder="1" applyAlignment="1" applyProtection="1">
      <alignment horizontal="center" vertical="center"/>
      <protection/>
    </xf>
    <xf numFmtId="0" fontId="24" fillId="5" borderId="2" xfId="0" applyNumberFormat="1" applyFont="1" applyFill="1" applyBorder="1" applyAlignment="1" applyProtection="1">
      <alignment horizontal="center" vertical="center"/>
      <protection/>
    </xf>
    <xf numFmtId="0" fontId="28" fillId="5" borderId="1" xfId="0" applyNumberFormat="1" applyFont="1" applyFill="1" applyBorder="1" applyAlignment="1" applyProtection="1">
      <alignment horizontal="center" vertical="center"/>
      <protection/>
    </xf>
    <xf numFmtId="0" fontId="28" fillId="5" borderId="2" xfId="0" applyNumberFormat="1" applyFont="1" applyFill="1" applyBorder="1" applyAlignment="1" applyProtection="1">
      <alignment horizontal="center" vertical="center"/>
      <protection/>
    </xf>
    <xf numFmtId="0" fontId="28" fillId="5" borderId="25" xfId="0" applyNumberFormat="1" applyFont="1" applyFill="1" applyBorder="1" applyAlignment="1" applyProtection="1">
      <alignment horizontal="center" vertical="center"/>
      <protection/>
    </xf>
    <xf numFmtId="0" fontId="28" fillId="5" borderId="3" xfId="0" applyNumberFormat="1" applyFont="1" applyFill="1" applyBorder="1" applyAlignment="1" applyProtection="1">
      <alignment horizontal="center" vertical="center"/>
      <protection/>
    </xf>
    <xf numFmtId="0" fontId="28" fillId="5" borderId="0" xfId="0" applyNumberFormat="1" applyFont="1" applyFill="1" applyBorder="1" applyAlignment="1" applyProtection="1">
      <alignment horizontal="center" vertical="center"/>
      <protection/>
    </xf>
    <xf numFmtId="0" fontId="28" fillId="5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5" borderId="24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5" borderId="46" xfId="0" applyNumberFormat="1" applyFont="1" applyFill="1" applyBorder="1" applyAlignment="1" applyProtection="1">
      <alignment horizontal="center" vertical="center"/>
      <protection/>
    </xf>
    <xf numFmtId="0" fontId="28" fillId="5" borderId="3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2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5" borderId="47" xfId="0" applyNumberFormat="1" applyFont="1" applyFill="1" applyBorder="1" applyAlignment="1" applyProtection="1">
      <alignment horizontal="center" vertical="center"/>
      <protection/>
    </xf>
    <xf numFmtId="0" fontId="28" fillId="5" borderId="48" xfId="0" applyNumberFormat="1" applyFont="1" applyFill="1" applyBorder="1" applyAlignment="1" applyProtection="1">
      <alignment horizontal="center" vertical="center"/>
      <protection/>
    </xf>
    <xf numFmtId="0" fontId="20" fillId="2" borderId="1" xfId="0" applyNumberFormat="1" applyFont="1" applyFill="1" applyBorder="1" applyAlignment="1" applyProtection="1">
      <alignment horizontal="left" vertical="center"/>
      <protection/>
    </xf>
    <xf numFmtId="0" fontId="20" fillId="2" borderId="2" xfId="0" applyNumberFormat="1" applyFont="1" applyFill="1" applyBorder="1" applyAlignment="1" applyProtection="1">
      <alignment horizontal="left" vertical="center"/>
      <protection/>
    </xf>
    <xf numFmtId="0" fontId="20" fillId="2" borderId="25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center" vertical="center"/>
      <protection/>
    </xf>
    <xf numFmtId="0" fontId="28" fillId="2" borderId="13" xfId="0" applyNumberFormat="1" applyFont="1" applyFill="1" applyBorder="1" applyAlignment="1" applyProtection="1">
      <alignment horizontal="left" vertical="center"/>
      <protection/>
    </xf>
    <xf numFmtId="0" fontId="28" fillId="2" borderId="14" xfId="0" applyNumberFormat="1" applyFont="1" applyFill="1" applyBorder="1" applyAlignment="1" applyProtection="1">
      <alignment horizontal="left" vertical="center"/>
      <protection/>
    </xf>
    <xf numFmtId="0" fontId="28" fillId="2" borderId="43" xfId="0" applyNumberFormat="1" applyFont="1" applyFill="1" applyBorder="1" applyAlignment="1" applyProtection="1">
      <alignment horizontal="left" vertical="center"/>
      <protection/>
    </xf>
    <xf numFmtId="0" fontId="9" fillId="2" borderId="16" xfId="0" applyNumberFormat="1" applyFont="1" applyFill="1" applyBorder="1" applyAlignment="1" applyProtection="1">
      <alignment horizontal="center" vertical="center"/>
      <protection/>
    </xf>
    <xf numFmtId="0" fontId="9" fillId="2" borderId="44" xfId="0" applyNumberFormat="1" applyFont="1" applyFill="1" applyBorder="1" applyAlignment="1" applyProtection="1">
      <alignment horizontal="center" vertical="center"/>
      <protection/>
    </xf>
    <xf numFmtId="0" fontId="8" fillId="6" borderId="13" xfId="0" applyNumberFormat="1" applyFont="1" applyFill="1" applyBorder="1" applyAlignment="1" applyProtection="1">
      <alignment horizontal="center" vertical="center"/>
      <protection/>
    </xf>
    <xf numFmtId="0" fontId="8" fillId="6" borderId="14" xfId="0" applyNumberFormat="1" applyFont="1" applyFill="1" applyBorder="1" applyAlignment="1" applyProtection="1">
      <alignment horizontal="center" vertical="center"/>
      <protection/>
    </xf>
    <xf numFmtId="0" fontId="8" fillId="6" borderId="43" xfId="0" applyNumberFormat="1" applyFont="1" applyFill="1" applyBorder="1" applyAlignment="1" applyProtection="1">
      <alignment horizontal="center" vertical="center"/>
      <protection/>
    </xf>
    <xf numFmtId="0" fontId="0" fillId="6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7" fillId="2" borderId="2" xfId="0" applyNumberFormat="1" applyFont="1" applyFill="1" applyBorder="1" applyAlignment="1" applyProtection="1">
      <alignment horizontal="left" vertical="center"/>
      <protection/>
    </xf>
    <xf numFmtId="0" fontId="7" fillId="2" borderId="25" xfId="0" applyNumberFormat="1" applyFont="1" applyFill="1" applyBorder="1" applyAlignment="1" applyProtection="1">
      <alignment horizontal="left" vertical="center"/>
      <protection/>
    </xf>
    <xf numFmtId="0" fontId="0" fillId="6" borderId="5" xfId="0" applyNumberFormat="1" applyFont="1" applyFill="1" applyBorder="1" applyAlignment="1" applyProtection="1">
      <alignment horizontal="center" vertical="top"/>
      <protection/>
    </xf>
    <xf numFmtId="0" fontId="0" fillId="6" borderId="6" xfId="0" applyNumberFormat="1" applyFont="1" applyFill="1" applyBorder="1" applyAlignment="1" applyProtection="1">
      <alignment horizontal="center" vertical="top"/>
      <protection/>
    </xf>
    <xf numFmtId="0" fontId="0" fillId="6" borderId="7" xfId="0" applyNumberFormat="1" applyFont="1" applyFill="1" applyBorder="1" applyAlignment="1" applyProtection="1">
      <alignment horizontal="center" vertical="top"/>
      <protection/>
    </xf>
    <xf numFmtId="0" fontId="28" fillId="5" borderId="35" xfId="0" applyNumberFormat="1" applyFont="1" applyFill="1" applyBorder="1" applyAlignment="1" applyProtection="1">
      <alignment horizontal="center" vertical="center"/>
      <protection/>
    </xf>
    <xf numFmtId="0" fontId="27" fillId="5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8" fillId="2" borderId="3" xfId="0" applyNumberFormat="1" applyFont="1" applyFill="1" applyBorder="1" applyAlignment="1" applyProtection="1">
      <alignment horizontal="left" vertical="center"/>
      <protection/>
    </xf>
    <xf numFmtId="0" fontId="28" fillId="2" borderId="0" xfId="0" applyNumberFormat="1" applyFont="1" applyFill="1" applyBorder="1" applyAlignment="1" applyProtection="1">
      <alignment horizontal="left" vertical="center"/>
      <protection/>
    </xf>
    <xf numFmtId="0" fontId="28" fillId="2" borderId="4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quotePrefix="1">
      <alignment horizontal="left" vertical="center"/>
    </xf>
    <xf numFmtId="0" fontId="32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19</xdr:col>
      <xdr:colOff>0</xdr:colOff>
      <xdr:row>6</xdr:row>
      <xdr:rowOff>0</xdr:rowOff>
    </xdr:to>
    <xdr:grpSp>
      <xdr:nvGrpSpPr>
        <xdr:cNvPr id="1" name="Group 171"/>
        <xdr:cNvGrpSpPr>
          <a:grpSpLocks/>
        </xdr:cNvGrpSpPr>
      </xdr:nvGrpSpPr>
      <xdr:grpSpPr>
        <a:xfrm>
          <a:off x="4038600" y="1524000"/>
          <a:ext cx="2466975" cy="304800"/>
          <a:chOff x="480" y="128"/>
          <a:chExt cx="259" cy="32"/>
        </a:xfrm>
        <a:solidFill>
          <a:srgbClr val="FFFFFF"/>
        </a:solidFill>
      </xdr:grpSpPr>
      <xdr:grpSp>
        <xdr:nvGrpSpPr>
          <xdr:cNvPr id="2" name="Group 170"/>
          <xdr:cNvGrpSpPr>
            <a:grpSpLocks/>
          </xdr:cNvGrpSpPr>
        </xdr:nvGrpSpPr>
        <xdr:grpSpPr>
          <a:xfrm>
            <a:off x="491" y="133"/>
            <a:ext cx="112" cy="22"/>
            <a:chOff x="491" y="133"/>
            <a:chExt cx="112" cy="22"/>
          </a:xfrm>
          <a:solidFill>
            <a:srgbClr val="FFFFFF"/>
          </a:solidFill>
        </xdr:grpSpPr>
      </xdr:grpSp>
    </xdr:grpSp>
    <xdr:clientData/>
  </xdr:twoCellAnchor>
  <xdr:twoCellAnchor>
    <xdr:from>
      <xdr:col>4</xdr:col>
      <xdr:colOff>0</xdr:colOff>
      <xdr:row>15</xdr:row>
      <xdr:rowOff>0</xdr:rowOff>
    </xdr:from>
    <xdr:to>
      <xdr:col>19</xdr:col>
      <xdr:colOff>0</xdr:colOff>
      <xdr:row>16</xdr:row>
      <xdr:rowOff>0</xdr:rowOff>
    </xdr:to>
    <xdr:grpSp>
      <xdr:nvGrpSpPr>
        <xdr:cNvPr id="6" name="Group 208"/>
        <xdr:cNvGrpSpPr>
          <a:grpSpLocks/>
        </xdr:cNvGrpSpPr>
      </xdr:nvGrpSpPr>
      <xdr:grpSpPr>
        <a:xfrm>
          <a:off x="1219200" y="4638675"/>
          <a:ext cx="5286375" cy="304800"/>
          <a:chOff x="160" y="512"/>
          <a:chExt cx="579" cy="32"/>
        </a:xfrm>
        <a:solidFill>
          <a:srgbClr val="FFFFFF"/>
        </a:solidFill>
      </xdr:grpSpPr>
      <xdr:grpSp>
        <xdr:nvGrpSpPr>
          <xdr:cNvPr id="7" name="Group 207"/>
          <xdr:cNvGrpSpPr>
            <a:grpSpLocks/>
          </xdr:cNvGrpSpPr>
        </xdr:nvGrpSpPr>
        <xdr:grpSpPr>
          <a:xfrm>
            <a:off x="175" y="517"/>
            <a:ext cx="120" cy="22"/>
            <a:chOff x="175" y="517"/>
            <a:chExt cx="120" cy="22"/>
          </a:xfrm>
          <a:solidFill>
            <a:srgbClr val="FFFFFF"/>
          </a:solidFill>
        </xdr:grpSpPr>
      </xdr:grpSp>
    </xdr:grpSp>
    <xdr:clientData/>
  </xdr:twoCellAnchor>
  <xdr:twoCellAnchor>
    <xdr:from>
      <xdr:col>4</xdr:col>
      <xdr:colOff>0</xdr:colOff>
      <xdr:row>16</xdr:row>
      <xdr:rowOff>0</xdr:rowOff>
    </xdr:from>
    <xdr:to>
      <xdr:col>19</xdr:col>
      <xdr:colOff>0</xdr:colOff>
      <xdr:row>17</xdr:row>
      <xdr:rowOff>0</xdr:rowOff>
    </xdr:to>
    <xdr:grpSp>
      <xdr:nvGrpSpPr>
        <xdr:cNvPr id="11" name="Group 210"/>
        <xdr:cNvGrpSpPr>
          <a:grpSpLocks/>
        </xdr:cNvGrpSpPr>
      </xdr:nvGrpSpPr>
      <xdr:grpSpPr>
        <a:xfrm>
          <a:off x="1219200" y="4943475"/>
          <a:ext cx="5286375" cy="304800"/>
          <a:chOff x="160" y="544"/>
          <a:chExt cx="579" cy="32"/>
        </a:xfrm>
        <a:solidFill>
          <a:srgbClr val="FFFFFF"/>
        </a:solidFill>
      </xdr:grpSpPr>
      <xdr:grpSp>
        <xdr:nvGrpSpPr>
          <xdr:cNvPr id="12" name="Group 209"/>
          <xdr:cNvGrpSpPr>
            <a:grpSpLocks/>
          </xdr:cNvGrpSpPr>
        </xdr:nvGrpSpPr>
        <xdr:grpSpPr>
          <a:xfrm>
            <a:off x="175" y="549"/>
            <a:ext cx="112" cy="22"/>
            <a:chOff x="175" y="549"/>
            <a:chExt cx="112" cy="22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123825</xdr:colOff>
      <xdr:row>1</xdr:row>
      <xdr:rowOff>38100</xdr:rowOff>
    </xdr:from>
    <xdr:to>
      <xdr:col>40</xdr:col>
      <xdr:colOff>95250</xdr:colOff>
      <xdr:row>4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14300"/>
          <a:ext cx="3533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5</xdr:col>
      <xdr:colOff>114300</xdr:colOff>
      <xdr:row>3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287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Z49"/>
  <sheetViews>
    <sheetView showGridLines="0" showRowColHeaders="0" showZeros="0" tabSelected="1" workbookViewId="0" topLeftCell="A1">
      <pane xSplit="19" topLeftCell="T2049" activePane="topRight" state="frozen"/>
      <selection pane="topLeft" activeCell="A1" sqref="A1"/>
      <selection pane="topRight" activeCell="U15" sqref="U15"/>
    </sheetView>
  </sheetViews>
  <sheetFormatPr defaultColWidth="13.00390625" defaultRowHeight="24" customHeight="1"/>
  <cols>
    <col min="1" max="1" width="2.125" style="1" customWidth="1"/>
    <col min="2" max="18" width="4.625" style="1" customWidth="1"/>
    <col min="19" max="19" width="4.625" style="12" customWidth="1"/>
    <col min="20" max="16384" width="4.625" style="1" customWidth="1"/>
  </cols>
  <sheetData>
    <row r="1" spans="2:19" ht="24" customHeight="1">
      <c r="B1" s="161" t="s">
        <v>39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2:19" ht="24" customHeight="1">
      <c r="B2" s="164" t="s">
        <v>124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</row>
    <row r="3" spans="2:19" ht="24" customHeight="1">
      <c r="B3" s="169" t="s">
        <v>125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</row>
    <row r="4" spans="2:19" ht="24" customHeight="1">
      <c r="B4" s="102" t="s">
        <v>131</v>
      </c>
      <c r="C4" s="128"/>
      <c r="D4" s="128"/>
      <c r="E4" s="4" t="s">
        <v>146</v>
      </c>
      <c r="F4" s="54">
        <v>23</v>
      </c>
      <c r="G4" s="5" t="s">
        <v>147</v>
      </c>
      <c r="H4" s="54"/>
      <c r="I4" s="5" t="s">
        <v>148</v>
      </c>
      <c r="J4" s="54"/>
      <c r="K4" s="5" t="s">
        <v>153</v>
      </c>
      <c r="L4" s="167"/>
      <c r="M4" s="167"/>
      <c r="N4" s="167"/>
      <c r="O4" s="167"/>
      <c r="P4" s="167"/>
      <c r="Q4" s="167"/>
      <c r="R4" s="167"/>
      <c r="S4" s="168"/>
    </row>
    <row r="5" spans="2:19" ht="24" customHeight="1">
      <c r="B5" s="110" t="s">
        <v>190</v>
      </c>
      <c r="C5" s="127" t="s">
        <v>133</v>
      </c>
      <c r="D5" s="173"/>
      <c r="E5" s="118"/>
      <c r="F5" s="119"/>
      <c r="G5" s="119"/>
      <c r="H5" s="119"/>
      <c r="I5" s="119"/>
      <c r="J5" s="120"/>
      <c r="K5" s="150"/>
      <c r="L5" s="151"/>
      <c r="M5" s="151"/>
      <c r="N5" s="151"/>
      <c r="O5" s="151"/>
      <c r="P5" s="151"/>
      <c r="Q5" s="151"/>
      <c r="R5" s="151"/>
      <c r="S5" s="152"/>
    </row>
    <row r="6" spans="2:26" ht="24" customHeight="1">
      <c r="B6" s="111"/>
      <c r="C6" s="140" t="s">
        <v>150</v>
      </c>
      <c r="D6" s="172"/>
      <c r="E6" s="104"/>
      <c r="F6" s="105"/>
      <c r="G6" s="105"/>
      <c r="H6" s="105"/>
      <c r="I6" s="105"/>
      <c r="J6" s="106"/>
      <c r="K6" s="148" t="s">
        <v>151</v>
      </c>
      <c r="L6" s="149"/>
      <c r="M6" s="6"/>
      <c r="N6" s="7" t="s">
        <v>177</v>
      </c>
      <c r="O6" s="7"/>
      <c r="P6" s="8" t="s">
        <v>178</v>
      </c>
      <c r="Q6" s="153"/>
      <c r="R6" s="154"/>
      <c r="S6" s="155"/>
      <c r="Z6" s="1" t="s">
        <v>51</v>
      </c>
    </row>
    <row r="7" spans="2:21" ht="24" customHeight="1">
      <c r="B7" s="111"/>
      <c r="C7" s="121" t="s">
        <v>152</v>
      </c>
      <c r="D7" s="122"/>
      <c r="E7" s="123"/>
      <c r="F7" s="141"/>
      <c r="G7" s="142"/>
      <c r="H7" s="142"/>
      <c r="I7" s="142"/>
      <c r="J7" s="142"/>
      <c r="K7" s="142"/>
      <c r="L7" s="143"/>
      <c r="M7" s="151"/>
      <c r="N7" s="151"/>
      <c r="O7" s="151"/>
      <c r="P7" s="151"/>
      <c r="Q7" s="151"/>
      <c r="R7" s="151"/>
      <c r="S7" s="152"/>
      <c r="T7" s="12"/>
      <c r="U7" s="12"/>
    </row>
    <row r="8" spans="2:19" ht="24" customHeight="1">
      <c r="B8" s="111"/>
      <c r="C8" s="129" t="s">
        <v>149</v>
      </c>
      <c r="D8" s="130"/>
      <c r="E8" s="124"/>
      <c r="F8" s="125"/>
      <c r="G8" s="54"/>
      <c r="H8" s="5" t="s">
        <v>147</v>
      </c>
      <c r="I8" s="54"/>
      <c r="J8" s="5" t="s">
        <v>148</v>
      </c>
      <c r="K8" s="54"/>
      <c r="L8" s="144" t="s">
        <v>68</v>
      </c>
      <c r="M8" s="144"/>
      <c r="N8" s="54"/>
      <c r="O8" s="5" t="s">
        <v>48</v>
      </c>
      <c r="P8" s="144"/>
      <c r="Q8" s="144"/>
      <c r="R8" s="144"/>
      <c r="S8" s="145"/>
    </row>
    <row r="9" spans="2:19" ht="24" customHeight="1">
      <c r="B9" s="112"/>
      <c r="C9" s="102" t="s">
        <v>186</v>
      </c>
      <c r="D9" s="128"/>
      <c r="E9" s="146"/>
      <c r="F9" s="147"/>
      <c r="G9" s="5" t="s">
        <v>40</v>
      </c>
      <c r="H9" s="5" t="s">
        <v>41</v>
      </c>
      <c r="I9" s="102" t="s">
        <v>154</v>
      </c>
      <c r="J9" s="103"/>
      <c r="K9" s="146"/>
      <c r="L9" s="147"/>
      <c r="M9" s="5" t="s">
        <v>179</v>
      </c>
      <c r="N9" s="144"/>
      <c r="O9" s="144"/>
      <c r="P9" s="144"/>
      <c r="Q9" s="144"/>
      <c r="R9" s="144"/>
      <c r="S9" s="145"/>
    </row>
    <row r="10" spans="2:20" ht="24" customHeight="1">
      <c r="B10" s="110" t="s">
        <v>156</v>
      </c>
      <c r="C10" s="126" t="s">
        <v>133</v>
      </c>
      <c r="D10" s="127"/>
      <c r="E10" s="118"/>
      <c r="F10" s="119"/>
      <c r="G10" s="119"/>
      <c r="H10" s="119"/>
      <c r="I10" s="119"/>
      <c r="J10" s="120"/>
      <c r="K10" s="150"/>
      <c r="L10" s="151"/>
      <c r="M10" s="151"/>
      <c r="N10" s="151"/>
      <c r="O10" s="151"/>
      <c r="P10" s="151"/>
      <c r="Q10" s="151"/>
      <c r="R10" s="151"/>
      <c r="S10" s="152"/>
      <c r="T10" s="2"/>
    </row>
    <row r="11" spans="2:19" ht="24" customHeight="1">
      <c r="B11" s="111"/>
      <c r="C11" s="139" t="s">
        <v>150</v>
      </c>
      <c r="D11" s="140"/>
      <c r="E11" s="104"/>
      <c r="F11" s="105"/>
      <c r="G11" s="105"/>
      <c r="H11" s="105"/>
      <c r="I11" s="105"/>
      <c r="J11" s="106"/>
      <c r="K11" s="132" t="s">
        <v>155</v>
      </c>
      <c r="L11" s="134"/>
      <c r="M11" s="135"/>
      <c r="N11" s="135"/>
      <c r="O11" s="144"/>
      <c r="P11" s="144"/>
      <c r="Q11" s="144"/>
      <c r="R11" s="144"/>
      <c r="S11" s="145"/>
    </row>
    <row r="12" spans="2:19" ht="29.25" customHeight="1">
      <c r="B12" s="111"/>
      <c r="C12" s="102" t="s">
        <v>42</v>
      </c>
      <c r="D12" s="103"/>
      <c r="E12" s="14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3"/>
    </row>
    <row r="13" spans="2:19" ht="24" customHeight="1">
      <c r="B13" s="112"/>
      <c r="C13" s="136" t="s">
        <v>43</v>
      </c>
      <c r="D13" s="136"/>
      <c r="E13" s="137"/>
      <c r="F13" s="138"/>
      <c r="G13" s="5" t="s">
        <v>57</v>
      </c>
      <c r="H13" s="138"/>
      <c r="I13" s="138"/>
      <c r="J13" s="5" t="s">
        <v>57</v>
      </c>
      <c r="K13" s="138"/>
      <c r="L13" s="138"/>
      <c r="M13" s="151" t="s">
        <v>75</v>
      </c>
      <c r="N13" s="151"/>
      <c r="O13" s="151"/>
      <c r="P13" s="151"/>
      <c r="Q13" s="151"/>
      <c r="R13" s="151"/>
      <c r="S13" s="152"/>
    </row>
    <row r="14" spans="2:19" ht="24" customHeight="1">
      <c r="B14" s="110" t="s">
        <v>158</v>
      </c>
      <c r="C14" s="50"/>
      <c r="D14" s="51" t="s">
        <v>129</v>
      </c>
      <c r="E14" s="51"/>
      <c r="F14" s="55"/>
      <c r="G14" s="51" t="s">
        <v>26</v>
      </c>
      <c r="H14" s="52" t="s">
        <v>44</v>
      </c>
      <c r="I14" s="51"/>
      <c r="J14" s="51" t="s">
        <v>130</v>
      </c>
      <c r="K14" s="51"/>
      <c r="L14" s="119"/>
      <c r="M14" s="119"/>
      <c r="N14" s="119"/>
      <c r="O14" s="119"/>
      <c r="P14" s="159"/>
      <c r="Q14" s="159"/>
      <c r="R14" s="159"/>
      <c r="S14" s="160"/>
    </row>
    <row r="15" spans="2:19" ht="24" customHeight="1">
      <c r="B15" s="111"/>
      <c r="C15" s="13"/>
      <c r="D15" s="14" t="s">
        <v>127</v>
      </c>
      <c r="E15" s="18"/>
      <c r="F15" s="56"/>
      <c r="G15" s="18" t="s">
        <v>26</v>
      </c>
      <c r="H15" s="49" t="s">
        <v>44</v>
      </c>
      <c r="I15" s="18"/>
      <c r="J15" s="18" t="s">
        <v>25</v>
      </c>
      <c r="K15" s="18"/>
      <c r="L15" s="174"/>
      <c r="M15" s="174"/>
      <c r="N15" s="174"/>
      <c r="O15" s="174"/>
      <c r="P15" s="174"/>
      <c r="Q15" s="174"/>
      <c r="R15" s="174"/>
      <c r="S15" s="11"/>
    </row>
    <row r="16" spans="2:19" ht="24" customHeight="1">
      <c r="B16" s="129" t="s">
        <v>144</v>
      </c>
      <c r="C16" s="130"/>
      <c r="D16" s="131"/>
      <c r="E16" s="15"/>
      <c r="F16" s="16" t="s">
        <v>28</v>
      </c>
      <c r="G16" s="16"/>
      <c r="H16" s="16" t="s">
        <v>114</v>
      </c>
      <c r="I16" s="10" t="s">
        <v>123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" t="s">
        <v>69</v>
      </c>
    </row>
    <row r="17" spans="2:19" ht="24" customHeight="1">
      <c r="B17" s="132" t="s">
        <v>145</v>
      </c>
      <c r="C17" s="133"/>
      <c r="D17" s="134"/>
      <c r="E17" s="47"/>
      <c r="F17" s="48" t="s">
        <v>28</v>
      </c>
      <c r="G17" s="48"/>
      <c r="H17" s="48" t="s">
        <v>29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5"/>
    </row>
    <row r="18" spans="2:19" ht="24" customHeight="1">
      <c r="B18" s="156" t="s">
        <v>56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8"/>
    </row>
    <row r="19" spans="2:19" ht="24" customHeight="1">
      <c r="B19" s="13"/>
      <c r="C19" s="14" t="s">
        <v>134</v>
      </c>
      <c r="D19" s="60" t="s">
        <v>121</v>
      </c>
      <c r="E19" s="7"/>
      <c r="F19" s="7" t="s">
        <v>23</v>
      </c>
      <c r="G19" s="7"/>
      <c r="H19" s="7" t="s">
        <v>24</v>
      </c>
      <c r="I19" s="7"/>
      <c r="J19" s="7" t="s">
        <v>135</v>
      </c>
      <c r="K19" s="7"/>
      <c r="L19" s="14"/>
      <c r="M19" s="14" t="s">
        <v>160</v>
      </c>
      <c r="N19" s="14"/>
      <c r="O19" s="14" t="s">
        <v>161</v>
      </c>
      <c r="P19" s="14"/>
      <c r="Q19" s="154"/>
      <c r="R19" s="154"/>
      <c r="S19" s="155"/>
    </row>
    <row r="20" spans="2:19" ht="24" customHeight="1">
      <c r="B20" s="17"/>
      <c r="C20" s="18" t="s">
        <v>58</v>
      </c>
      <c r="D20" s="1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9" t="s">
        <v>69</v>
      </c>
    </row>
    <row r="21" spans="2:19" ht="24" customHeight="1">
      <c r="B21" s="175" t="s">
        <v>187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7"/>
    </row>
    <row r="22" spans="2:19" ht="24" customHeight="1">
      <c r="B22" s="13"/>
      <c r="C22" s="14" t="s">
        <v>181</v>
      </c>
      <c r="D22" s="14"/>
      <c r="E22" s="10"/>
      <c r="F22" s="14" t="s">
        <v>168</v>
      </c>
      <c r="G22" s="14"/>
      <c r="H22" s="14"/>
      <c r="I22" s="14"/>
      <c r="J22" s="14" t="s">
        <v>182</v>
      </c>
      <c r="K22" s="14"/>
      <c r="L22" s="154"/>
      <c r="M22" s="154"/>
      <c r="N22" s="154"/>
      <c r="O22" s="154"/>
      <c r="P22" s="154"/>
      <c r="Q22" s="154"/>
      <c r="R22" s="154"/>
      <c r="S22" s="155"/>
    </row>
    <row r="23" spans="2:19" ht="24" customHeight="1">
      <c r="B23" s="17"/>
      <c r="C23" s="18" t="s">
        <v>58</v>
      </c>
      <c r="D23" s="18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9" t="s">
        <v>69</v>
      </c>
    </row>
    <row r="24" spans="2:19" ht="24" customHeight="1">
      <c r="B24" s="115" t="s">
        <v>188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7"/>
    </row>
    <row r="25" spans="2:19" ht="24" customHeight="1">
      <c r="B25" s="13"/>
      <c r="C25" s="14" t="s">
        <v>162</v>
      </c>
      <c r="D25" s="14"/>
      <c r="E25" s="179" t="s">
        <v>163</v>
      </c>
      <c r="F25" s="179"/>
      <c r="G25" s="14"/>
      <c r="H25" s="178" t="s">
        <v>128</v>
      </c>
      <c r="I25" s="178"/>
      <c r="J25" s="178"/>
      <c r="K25" s="178"/>
      <c r="L25" s="178"/>
      <c r="M25" s="14"/>
      <c r="N25" s="14" t="s">
        <v>166</v>
      </c>
      <c r="O25" s="14"/>
      <c r="P25" s="14" t="s">
        <v>164</v>
      </c>
      <c r="Q25" s="14"/>
      <c r="R25" s="14" t="s">
        <v>165</v>
      </c>
      <c r="S25" s="11"/>
    </row>
    <row r="26" spans="2:19" ht="24" customHeight="1">
      <c r="B26" s="13"/>
      <c r="C26" s="14" t="s">
        <v>167</v>
      </c>
      <c r="D26" s="14"/>
      <c r="E26" s="179"/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55"/>
    </row>
    <row r="27" spans="2:19" ht="24" customHeight="1">
      <c r="B27" s="17"/>
      <c r="C27" s="18" t="s">
        <v>58</v>
      </c>
      <c r="D27" s="18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9" t="s">
        <v>45</v>
      </c>
    </row>
    <row r="28" spans="2:19" ht="24" customHeight="1">
      <c r="B28" s="115" t="s">
        <v>189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7"/>
    </row>
    <row r="29" spans="2:19" ht="24" customHeight="1">
      <c r="B29" s="13"/>
      <c r="C29" s="14" t="s">
        <v>169</v>
      </c>
      <c r="D29" s="14"/>
      <c r="E29" s="14" t="s">
        <v>170</v>
      </c>
      <c r="F29" s="14"/>
      <c r="G29" s="14" t="s">
        <v>171</v>
      </c>
      <c r="H29" s="14"/>
      <c r="I29" s="14"/>
      <c r="J29" s="14" t="s">
        <v>172</v>
      </c>
      <c r="K29" s="14"/>
      <c r="L29" s="154"/>
      <c r="M29" s="154"/>
      <c r="N29" s="154"/>
      <c r="O29" s="154"/>
      <c r="P29" s="154"/>
      <c r="Q29" s="154"/>
      <c r="R29" s="154"/>
      <c r="S29" s="155"/>
    </row>
    <row r="30" spans="2:19" ht="24" customHeight="1">
      <c r="B30" s="17"/>
      <c r="C30" s="14" t="s">
        <v>58</v>
      </c>
      <c r="D30" s="10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" t="s">
        <v>45</v>
      </c>
    </row>
    <row r="31" spans="2:19" ht="24" customHeight="1">
      <c r="B31" s="110" t="s">
        <v>174</v>
      </c>
      <c r="C31" s="115" t="s">
        <v>175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7"/>
    </row>
    <row r="32" spans="2:19" ht="24" customHeight="1">
      <c r="B32" s="111"/>
      <c r="C32" s="20" t="s">
        <v>52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9" t="s">
        <v>53</v>
      </c>
    </row>
    <row r="33" spans="2:19" ht="24" customHeight="1">
      <c r="B33" s="111"/>
      <c r="C33" s="115" t="s">
        <v>49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</row>
    <row r="34" spans="2:19" ht="24" customHeight="1">
      <c r="B34" s="111"/>
      <c r="C34" s="20" t="s">
        <v>54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9" t="s">
        <v>55</v>
      </c>
    </row>
    <row r="35" spans="2:19" ht="24" customHeight="1">
      <c r="B35" s="111"/>
      <c r="C35" s="115" t="s">
        <v>176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7"/>
    </row>
    <row r="36" spans="2:19" ht="24" customHeight="1">
      <c r="B36" s="111"/>
      <c r="C36" s="9" t="s">
        <v>183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" t="s">
        <v>180</v>
      </c>
    </row>
    <row r="37" spans="2:19" ht="24" customHeight="1">
      <c r="B37" s="111"/>
      <c r="C37" s="115" t="s">
        <v>50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7"/>
    </row>
    <row r="38" spans="2:19" ht="24" customHeight="1">
      <c r="B38" s="111"/>
      <c r="C38" s="9" t="s">
        <v>184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" t="s">
        <v>46</v>
      </c>
    </row>
    <row r="39" spans="2:19" ht="24" customHeight="1">
      <c r="B39" s="111"/>
      <c r="C39" s="115" t="s">
        <v>173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7"/>
    </row>
    <row r="40" spans="2:19" ht="24" customHeight="1">
      <c r="B40" s="111"/>
      <c r="C40" s="6" t="s">
        <v>185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" t="s">
        <v>47</v>
      </c>
    </row>
    <row r="41" spans="2:19" s="59" customFormat="1" ht="5.25" customHeight="1">
      <c r="B41" s="112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</row>
    <row r="42" s="59" customFormat="1" ht="12.75" customHeight="1"/>
    <row r="43" spans="2:19" s="64" customFormat="1" ht="17.25" customHeight="1">
      <c r="B43" s="78" t="str">
        <f>IF('処理'!D106=0,'処理'!B126,'処理'!B116)</f>
        <v>&lt;&lt;エラー&gt;&gt;※項目は必修項目です。ボタン選択と文字を入力してください。</v>
      </c>
      <c r="C43" s="79"/>
      <c r="D43" s="80"/>
      <c r="E43" s="80"/>
      <c r="F43" s="80"/>
      <c r="G43" s="80"/>
      <c r="H43" s="80"/>
      <c r="I43" s="80"/>
      <c r="J43" s="66"/>
      <c r="K43" s="66"/>
      <c r="L43" s="66"/>
      <c r="M43" s="66"/>
      <c r="N43" s="66"/>
      <c r="O43" s="67"/>
      <c r="P43" s="59"/>
      <c r="Q43" s="59"/>
      <c r="R43" s="59"/>
      <c r="S43" s="59"/>
    </row>
    <row r="44" spans="2:19" ht="36.75" customHeight="1">
      <c r="B44" s="107" t="str">
        <f>IF('処理'!D106&gt;0,'処理'!B117&amp;+'処理'!B118&amp;+'処理'!B119&amp;+'処理'!B120&amp;+'処理'!B121&amp;+'処理'!B122&amp;+'処理'!B123&amp;+'処理'!B124,"")</f>
        <v>※フリガナ（本人）　　※氏名（本人）　　※生年月日　　※フリガナ（保護者）　　※氏名（保護者）　　※続柄　　※コミュニケーション方法　　※口を開ける　　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59"/>
      <c r="Q44" s="59"/>
      <c r="R44" s="59"/>
      <c r="S44" s="59"/>
    </row>
    <row r="45" spans="2:19" ht="1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9"/>
      <c r="Q45" s="59"/>
      <c r="R45" s="59"/>
      <c r="S45" s="59"/>
    </row>
    <row r="46" spans="2:3" ht="15" customHeight="1">
      <c r="B46" s="65"/>
      <c r="C46" s="65"/>
    </row>
    <row r="47" spans="2:19" ht="15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2:19" ht="15" customHeight="1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2:8" ht="24" customHeight="1">
      <c r="B49" s="65"/>
      <c r="C49" s="65"/>
      <c r="D49" s="65"/>
      <c r="E49" s="65"/>
      <c r="F49" s="65"/>
      <c r="G49" s="65"/>
      <c r="H49" s="65"/>
    </row>
  </sheetData>
  <sheetProtection password="CC4D" sheet="1" objects="1" scenarios="1"/>
  <mergeCells count="76">
    <mergeCell ref="C39:S39"/>
    <mergeCell ref="B28:S28"/>
    <mergeCell ref="E30:R30"/>
    <mergeCell ref="H25:L25"/>
    <mergeCell ref="E25:F25"/>
    <mergeCell ref="E26:F26"/>
    <mergeCell ref="G26:S26"/>
    <mergeCell ref="L29:S29"/>
    <mergeCell ref="E27:R27"/>
    <mergeCell ref="L15:R15"/>
    <mergeCell ref="B21:S21"/>
    <mergeCell ref="B24:S24"/>
    <mergeCell ref="I17:S17"/>
    <mergeCell ref="E23:R23"/>
    <mergeCell ref="B1:S1"/>
    <mergeCell ref="B2:S2"/>
    <mergeCell ref="L4:S4"/>
    <mergeCell ref="K5:S5"/>
    <mergeCell ref="B3:S3"/>
    <mergeCell ref="B5:B9"/>
    <mergeCell ref="C6:D6"/>
    <mergeCell ref="C8:D8"/>
    <mergeCell ref="C5:D5"/>
    <mergeCell ref="C9:D9"/>
    <mergeCell ref="M13:S13"/>
    <mergeCell ref="L22:S22"/>
    <mergeCell ref="L14:O14"/>
    <mergeCell ref="K13:L13"/>
    <mergeCell ref="J16:R16"/>
    <mergeCell ref="E20:R20"/>
    <mergeCell ref="Q19:S19"/>
    <mergeCell ref="B18:S18"/>
    <mergeCell ref="P14:S14"/>
    <mergeCell ref="H13:I13"/>
    <mergeCell ref="K9:L9"/>
    <mergeCell ref="K6:L6"/>
    <mergeCell ref="L8:M8"/>
    <mergeCell ref="K10:S10"/>
    <mergeCell ref="F7:L7"/>
    <mergeCell ref="Q6:S6"/>
    <mergeCell ref="M7:S7"/>
    <mergeCell ref="P8:S8"/>
    <mergeCell ref="N9:S9"/>
    <mergeCell ref="E9:F9"/>
    <mergeCell ref="C11:D11"/>
    <mergeCell ref="E12:S12"/>
    <mergeCell ref="C12:D12"/>
    <mergeCell ref="O11:S11"/>
    <mergeCell ref="E11:J11"/>
    <mergeCell ref="B4:D4"/>
    <mergeCell ref="D34:R34"/>
    <mergeCell ref="B16:D16"/>
    <mergeCell ref="B17:D17"/>
    <mergeCell ref="B14:B15"/>
    <mergeCell ref="K11:L11"/>
    <mergeCell ref="M11:N11"/>
    <mergeCell ref="B10:B13"/>
    <mergeCell ref="C13:D13"/>
    <mergeCell ref="E13:F13"/>
    <mergeCell ref="E5:J5"/>
    <mergeCell ref="E6:J6"/>
    <mergeCell ref="E10:J10"/>
    <mergeCell ref="I9:J9"/>
    <mergeCell ref="C7:E7"/>
    <mergeCell ref="E8:F8"/>
    <mergeCell ref="C10:D10"/>
    <mergeCell ref="B44:O44"/>
    <mergeCell ref="B31:B41"/>
    <mergeCell ref="D36:R36"/>
    <mergeCell ref="D38:R38"/>
    <mergeCell ref="D40:R40"/>
    <mergeCell ref="D32:R32"/>
    <mergeCell ref="C31:S31"/>
    <mergeCell ref="C33:S33"/>
    <mergeCell ref="C35:S35"/>
    <mergeCell ref="C37:S37"/>
  </mergeCells>
  <dataValidations count="33">
    <dataValidation type="whole" allowBlank="1" showInputMessage="1" showErrorMessage="1" errorTitle="記入日&quot;日&quot;" error="数値が正しくありません。" imeMode="halfAlpha" sqref="J4">
      <formula1>1</formula1>
      <formula2>31</formula2>
    </dataValidation>
    <dataValidation type="textLength" allowBlank="1" showInputMessage="1" showErrorMessage="1" errorTitle="フリガナ" error="文字数が多すぎます。16字以内で" imeMode="fullKatakana" sqref="E5:J5">
      <formula1>1</formula1>
      <formula2>16</formula2>
    </dataValidation>
    <dataValidation type="textLength" operator="lessThan" allowBlank="1" showInputMessage="1" showErrorMessage="1" errorTitle="入力した文字数が多すぎる" error="全角16字以内でもう一度入力します" imeMode="hiragana" sqref="F7:L7">
      <formula1>17</formula1>
    </dataValidation>
    <dataValidation type="whole" allowBlank="1" showInputMessage="1" showErrorMessage="1" errorTitle="記入日&quot;年&quot;" error="入力した数値が正しくありません。" imeMode="halfAlpha" sqref="F4">
      <formula1>22</formula1>
      <formula2>26</formula2>
    </dataValidation>
    <dataValidation type="whole" allowBlank="1" showInputMessage="1" showErrorMessage="1" errorTitle="記入日&quot;月&quot;" error="入力した数値は正しくありません" imeMode="halfAlpha" sqref="H4">
      <formula1>1</formula1>
      <formula2>12</formula2>
    </dataValidation>
    <dataValidation type="textLength" allowBlank="1" showInputMessage="1" showErrorMessage="1" errorTitle="生年月日&quot;年&quot;" error="数値が正しくありません。" imeMode="halfAlpha" sqref="G8">
      <formula1>1</formula1>
      <formula2>2</formula2>
    </dataValidation>
    <dataValidation type="whole" allowBlank="1" showInputMessage="1" showErrorMessage="1" errorTitle="生年月日" error="数値が正しくありません。" imeMode="halfAlpha" sqref="I8">
      <formula1>1</formula1>
      <formula2>12</formula2>
    </dataValidation>
    <dataValidation type="whole" allowBlank="1" showInputMessage="1" showErrorMessage="1" errorTitle="生年月日&quot;日&quot;" error="数値が正しくありません。" imeMode="halfAlpha" sqref="K8">
      <formula1>1</formula1>
      <formula2>31</formula2>
    </dataValidation>
    <dataValidation type="whole" operator="greaterThanOrEqual" allowBlank="1" showInputMessage="1" showErrorMessage="1" imeMode="halfAlpha" sqref="N8">
      <formula1>0</formula1>
    </dataValidation>
    <dataValidation allowBlank="1" showInputMessage="1" showErrorMessage="1" imeMode="halfAlpha" sqref="K9:L9"/>
    <dataValidation operator="greaterThan" allowBlank="1" showInputMessage="1" showErrorMessage="1" imeMode="halfAlpha" sqref="E9:F9"/>
    <dataValidation type="textLength" allowBlank="1" showInputMessage="1" showErrorMessage="1" errorTitle="保護者&quot;フリガナ&quot;" error="文字数が多すぎます。17字以内で" imeMode="fullKatakana" sqref="E10:J10">
      <formula1>1</formula1>
      <formula2>17</formula2>
    </dataValidation>
    <dataValidation type="textLength" allowBlank="1" showInputMessage="1" showErrorMessage="1" errorTitle="知的障害&quot;症状&quot;" error="文字数が多すぎます。9文字以内で" imeMode="hiragana" sqref="L14:O14">
      <formula1>1</formula1>
      <formula2>9</formula2>
    </dataValidation>
    <dataValidation type="textLength" allowBlank="1" showInputMessage="1" showErrorMessage="1" errorTitle="発達障害&quot;症状&quot;" error="文字数が多すぎます。17文字以内で" sqref="S15">
      <formula1>1</formula1>
      <formula2>17</formula2>
    </dataValidation>
    <dataValidation type="textLength" allowBlank="1" showInputMessage="1" showErrorMessage="1" errorTitle="発達障害" error="文字数が多すぎます。17文字以内" imeMode="hiragana" sqref="L15:R15">
      <formula1>1</formula1>
      <formula2>17</formula2>
    </dataValidation>
    <dataValidation type="textLength" allowBlank="1" showInputMessage="1" showErrorMessage="1" errorTitle="アレルギー" error="文字数が多すぎます。22文字以内で" imeMode="hiragana" sqref="J16:R16">
      <formula1>1</formula1>
      <formula2>22</formula2>
    </dataValidation>
    <dataValidation type="textLength" allowBlank="1" showInputMessage="1" showErrorMessage="1" errorTitle="コミュニケーション方法" error="文字数が多すぎます。33文字以内で" imeMode="hiragana" sqref="E20:R20">
      <formula1>1</formula1>
      <formula2>33</formula2>
    </dataValidation>
    <dataValidation type="textLength" allowBlank="1" showInputMessage="1" showErrorMessage="1" errorTitle="苦手なもの" error="文字数が多すぎます。33文字以内で" imeMode="hiragana" sqref="E27:R27">
      <formula1>1</formula1>
      <formula2>33</formula2>
    </dataValidation>
    <dataValidation type="textLength" allowBlank="1" showInputMessage="1" showErrorMessage="1" errorTitle="口を開ける" error="文字数が多すぎます。33文字以内で" imeMode="hiragana" sqref="E23:R23">
      <formula1>1</formula1>
      <formula2>33</formula2>
    </dataValidation>
    <dataValidation type="textLength" allowBlank="1" showInputMessage="1" showErrorMessage="1" errorTitle="特徴" error="文字数が多すぎます。33文字以内で" imeMode="hiragana" sqref="E30:R30">
      <formula1>1</formula1>
      <formula2>33</formula2>
    </dataValidation>
    <dataValidation type="textLength" allowBlank="1" showInputMessage="1" showErrorMessage="1" errorTitle="待ち時間" error="文字数が多すぎます。36文字以内" imeMode="hiragana" sqref="D32:R32">
      <formula1>1</formula1>
      <formula2>36</formula2>
    </dataValidation>
    <dataValidation type="textLength" allowBlank="1" showInputMessage="1" showErrorMessage="1" errorTitle="診察" error="文字数が多すぎます。36文字以内で" imeMode="hiragana" sqref="D34:R34">
      <formula1>1</formula1>
      <formula2>36</formula2>
    </dataValidation>
    <dataValidation type="textLength" allowBlank="1" showInputMessage="1" showErrorMessage="1" errorTitle="注射。・点滴" error="文字数が多すぎます。36文字以内" imeMode="hiragana" sqref="D36:R36">
      <formula1>1</formula1>
      <formula2>36</formula2>
    </dataValidation>
    <dataValidation type="textLength" allowBlank="1" showInputMessage="1" showErrorMessage="1" errorTitle="投薬" error="文字数が多すぎます。36文字以内で" imeMode="hiragana" sqref="D38:R38">
      <formula1>1</formula1>
      <formula2>36</formula2>
    </dataValidation>
    <dataValidation type="textLength" allowBlank="1" showInputMessage="1" showErrorMessage="1" errorTitle="その他" error="文字数が多すぎます。36文字以内" imeMode="hiragana" sqref="D40:R40">
      <formula1>1</formula1>
      <formula2>36</formula2>
    </dataValidation>
    <dataValidation type="textLength" allowBlank="1" showInputMessage="1" showErrorMessage="1" errorTitle="氏名" error="文字数が多すぎます。16文字以内" imeMode="hiragana" sqref="E6:J6">
      <formula1>1</formula1>
      <formula2>16</formula2>
    </dataValidation>
    <dataValidation type="textLength" allowBlank="1" showInputMessage="1" showErrorMessage="1" errorTitle="保護者（氏名）" error="文字数が多すぎます。16文字以内" imeMode="hiragana" sqref="E11:J11">
      <formula1>1</formula1>
      <formula2>16</formula2>
    </dataValidation>
    <dataValidation type="textLength" allowBlank="1" showInputMessage="1" showErrorMessage="1" errorTitle="保護者（住所）" error="文字数が多すぎます。38文字以内" imeMode="hiragana" sqref="E12:S12">
      <formula1>1</formula1>
      <formula2>38</formula2>
    </dataValidation>
    <dataValidation type="textLength" operator="equal" allowBlank="1" showInputMessage="1" showErrorMessage="1" errorTitle="携帯" error="文字数が違います。3桁で入力してください。" imeMode="halfAlpha" sqref="E13:F13">
      <formula1>3</formula1>
    </dataValidation>
    <dataValidation type="textLength" operator="equal" allowBlank="1" showInputMessage="1" showErrorMessage="1" errorTitle="携帯" error="文字数が違います。4桁で入力します。" imeMode="halfAlpha" sqref="K13:L13">
      <formula1>4</formula1>
    </dataValidation>
    <dataValidation type="textLength" operator="equal" allowBlank="1" showInputMessage="1" showErrorMessage="1" imeMode="halfAlpha" sqref="F15">
      <formula1>1</formula1>
    </dataValidation>
    <dataValidation type="textLength" operator="equal" allowBlank="1" showInputMessage="1" showErrorMessage="1" errorTitle="携帯" error="文字数が違います。4桁で入力します。" imeMode="halfAlpha" sqref="H13:I13">
      <formula1>4</formula1>
    </dataValidation>
    <dataValidation type="textLength" operator="equal" allowBlank="1" showInputMessage="1" showErrorMessage="1" imeMode="halfAlpha" sqref="F14">
      <formula1>1</formula1>
    </dataValidation>
  </dataValidations>
  <printOptions/>
  <pageMargins left="0.75" right="0.75" top="1" bottom="1" header="0.512" footer="0.512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H126"/>
  <sheetViews>
    <sheetView showGridLines="0" showRowColHeaders="0" showZeros="0" workbookViewId="0" topLeftCell="A1">
      <selection activeCell="I15" sqref="I15"/>
    </sheetView>
  </sheetViews>
  <sheetFormatPr defaultColWidth="13.00390625" defaultRowHeight="14.25" customHeight="1"/>
  <cols>
    <col min="1" max="1" width="8.875" style="88" customWidth="1"/>
    <col min="2" max="3" width="9.00390625" style="88" customWidth="1"/>
    <col min="4" max="5" width="4.125" style="88" customWidth="1"/>
    <col min="6" max="7" width="4.375" style="88" customWidth="1"/>
    <col min="8" max="22" width="4.125" style="88" customWidth="1"/>
    <col min="23" max="16384" width="9.00390625" style="88" customWidth="1"/>
  </cols>
  <sheetData>
    <row r="3" ht="30.75" customHeight="1">
      <c r="B3" s="87" t="s">
        <v>72</v>
      </c>
    </row>
    <row r="5" spans="2:8" ht="14.25" customHeight="1">
      <c r="B5" s="92"/>
      <c r="C5" s="93"/>
      <c r="D5" s="93"/>
      <c r="E5" s="93"/>
      <c r="F5" s="93"/>
      <c r="G5" s="93"/>
      <c r="H5" s="94"/>
    </row>
    <row r="6" spans="2:8" ht="14.25" customHeight="1">
      <c r="B6" s="95"/>
      <c r="C6" s="96" t="s">
        <v>100</v>
      </c>
      <c r="D6" s="96" t="s">
        <v>101</v>
      </c>
      <c r="E6" s="96"/>
      <c r="F6" s="96"/>
      <c r="G6" s="96"/>
      <c r="H6" s="97"/>
    </row>
    <row r="7" spans="2:8" ht="14.25" customHeight="1">
      <c r="B7" s="95"/>
      <c r="C7" s="96" t="s">
        <v>73</v>
      </c>
      <c r="D7" s="98" t="s">
        <v>74</v>
      </c>
      <c r="E7" s="96"/>
      <c r="F7" s="96"/>
      <c r="G7" s="96"/>
      <c r="H7" s="97"/>
    </row>
    <row r="8" spans="2:8" ht="14.25" customHeight="1">
      <c r="B8" s="95"/>
      <c r="C8" s="96" t="s">
        <v>102</v>
      </c>
      <c r="D8" s="96"/>
      <c r="E8" s="96"/>
      <c r="F8" s="96"/>
      <c r="G8" s="96"/>
      <c r="H8" s="97"/>
    </row>
    <row r="9" spans="2:8" ht="14.25" customHeight="1">
      <c r="B9" s="99"/>
      <c r="C9" s="100"/>
      <c r="D9" s="100"/>
      <c r="E9" s="100"/>
      <c r="F9" s="100"/>
      <c r="G9" s="100"/>
      <c r="H9" s="101"/>
    </row>
    <row r="44" ht="14.25" customHeight="1">
      <c r="B44" s="88" t="s">
        <v>22</v>
      </c>
    </row>
    <row r="46" spans="2:3" ht="14.25" customHeight="1">
      <c r="B46" s="88" t="s">
        <v>151</v>
      </c>
      <c r="C46" s="88">
        <v>1</v>
      </c>
    </row>
    <row r="47" spans="2:3" ht="14.25" customHeight="1">
      <c r="B47" s="89">
        <v>1</v>
      </c>
      <c r="C47" s="89" t="s">
        <v>177</v>
      </c>
    </row>
    <row r="48" spans="2:3" ht="14.25" customHeight="1">
      <c r="B48" s="89">
        <v>2</v>
      </c>
      <c r="C48" s="89" t="s">
        <v>178</v>
      </c>
    </row>
    <row r="49" spans="2:3" ht="14.25" customHeight="1">
      <c r="B49" s="77"/>
      <c r="C49" s="77"/>
    </row>
    <row r="50" spans="2:3" ht="14.25" customHeight="1">
      <c r="B50" s="77" t="s">
        <v>38</v>
      </c>
      <c r="C50" s="77">
        <v>3</v>
      </c>
    </row>
    <row r="51" spans="2:3" ht="14.25" customHeight="1">
      <c r="B51" s="89">
        <v>1</v>
      </c>
      <c r="C51" s="89" t="s">
        <v>36</v>
      </c>
    </row>
    <row r="52" spans="2:3" ht="14.25" customHeight="1">
      <c r="B52" s="89">
        <v>2</v>
      </c>
      <c r="C52" s="89" t="s">
        <v>37</v>
      </c>
    </row>
    <row r="53" spans="2:3" ht="14.25" customHeight="1">
      <c r="B53" s="89">
        <v>3</v>
      </c>
      <c r="C53" s="89" t="s">
        <v>146</v>
      </c>
    </row>
    <row r="55" spans="2:3" ht="14.25" customHeight="1">
      <c r="B55" s="77" t="s">
        <v>191</v>
      </c>
      <c r="C55" s="77"/>
    </row>
    <row r="56" spans="2:3" ht="14.25" customHeight="1">
      <c r="B56" s="89" t="s">
        <v>59</v>
      </c>
      <c r="C56" s="89" t="b">
        <v>0</v>
      </c>
    </row>
    <row r="57" spans="2:3" ht="14.25" customHeight="1">
      <c r="B57" s="89" t="s">
        <v>60</v>
      </c>
      <c r="C57" s="89" t="b">
        <v>0</v>
      </c>
    </row>
    <row r="58" spans="2:3" ht="14.25" customHeight="1">
      <c r="B58" s="89" t="s">
        <v>61</v>
      </c>
      <c r="C58" s="89" t="b">
        <v>0</v>
      </c>
    </row>
    <row r="59" spans="2:3" ht="14.25" customHeight="1">
      <c r="B59" s="89" t="s">
        <v>62</v>
      </c>
      <c r="C59" s="89" t="b">
        <v>0</v>
      </c>
    </row>
    <row r="61" spans="2:3" ht="14.25" customHeight="1">
      <c r="B61" s="88" t="s">
        <v>0</v>
      </c>
      <c r="C61" s="88">
        <v>1</v>
      </c>
    </row>
    <row r="62" spans="2:3" ht="14.25" customHeight="1">
      <c r="B62" s="89">
        <v>1</v>
      </c>
      <c r="C62" s="89" t="s">
        <v>1</v>
      </c>
    </row>
    <row r="63" spans="2:3" ht="14.25" customHeight="1">
      <c r="B63" s="89">
        <v>2</v>
      </c>
      <c r="C63" s="89" t="s">
        <v>63</v>
      </c>
    </row>
    <row r="65" spans="2:3" ht="14.25" customHeight="1">
      <c r="B65" s="88" t="s">
        <v>2</v>
      </c>
      <c r="C65" s="88">
        <v>1</v>
      </c>
    </row>
    <row r="66" spans="2:3" ht="14.25" customHeight="1">
      <c r="B66" s="89">
        <v>1</v>
      </c>
      <c r="C66" s="89" t="s">
        <v>1</v>
      </c>
    </row>
    <row r="67" spans="2:3" ht="14.25" customHeight="1">
      <c r="B67" s="89">
        <v>2</v>
      </c>
      <c r="C67" s="89" t="s">
        <v>3</v>
      </c>
    </row>
    <row r="69" spans="2:4" ht="14.25" customHeight="1">
      <c r="B69" s="88" t="s">
        <v>64</v>
      </c>
      <c r="D69" s="88">
        <f>D70+D71+D72+D73</f>
        <v>0</v>
      </c>
    </row>
    <row r="70" spans="2:4" ht="14.25" customHeight="1">
      <c r="B70" s="89" t="s">
        <v>4</v>
      </c>
      <c r="C70" s="89" t="b">
        <v>0</v>
      </c>
      <c r="D70" s="88">
        <f>IF(C70=TRUE,1,0)</f>
        <v>0</v>
      </c>
    </row>
    <row r="71" spans="2:4" ht="14.25" customHeight="1">
      <c r="B71" s="89" t="s">
        <v>6</v>
      </c>
      <c r="C71" s="89" t="b">
        <v>0</v>
      </c>
      <c r="D71" s="88">
        <f>IF(C71=TRUE,1,0)</f>
        <v>0</v>
      </c>
    </row>
    <row r="72" spans="2:4" ht="14.25" customHeight="1">
      <c r="B72" s="89" t="s">
        <v>7</v>
      </c>
      <c r="C72" s="89" t="b">
        <v>0</v>
      </c>
      <c r="D72" s="88">
        <f>IF(C72=TRUE,1,0)</f>
        <v>0</v>
      </c>
    </row>
    <row r="73" spans="2:4" ht="14.25" customHeight="1">
      <c r="B73" s="89" t="s">
        <v>65</v>
      </c>
      <c r="C73" s="89" t="b">
        <v>0</v>
      </c>
      <c r="D73" s="88">
        <f>IF(C73=TRUE,1,0)</f>
        <v>0</v>
      </c>
    </row>
    <row r="76" spans="2:4" ht="14.25" customHeight="1">
      <c r="B76" s="88" t="s">
        <v>159</v>
      </c>
      <c r="D76" s="88">
        <f>D77+D78+D79+D80</f>
        <v>0</v>
      </c>
    </row>
    <row r="77" spans="2:4" ht="14.25" customHeight="1">
      <c r="B77" s="89" t="s">
        <v>5</v>
      </c>
      <c r="C77" s="89" t="b">
        <v>0</v>
      </c>
      <c r="D77" s="88">
        <f>IF(C77=TRUE,1,0)</f>
        <v>0</v>
      </c>
    </row>
    <row r="78" spans="2:4" ht="14.25" customHeight="1">
      <c r="B78" s="89" t="s">
        <v>24</v>
      </c>
      <c r="C78" s="89" t="b">
        <v>0</v>
      </c>
      <c r="D78" s="88">
        <f>IF(C78=TRUE,1,0)</f>
        <v>0</v>
      </c>
    </row>
    <row r="79" spans="2:4" ht="14.25" customHeight="1">
      <c r="B79" s="89" t="s">
        <v>30</v>
      </c>
      <c r="C79" s="89" t="b">
        <v>0</v>
      </c>
      <c r="D79" s="88">
        <f>IF(C79=TRUE,1,0)</f>
        <v>0</v>
      </c>
    </row>
    <row r="81" spans="2:4" ht="14.25" customHeight="1">
      <c r="B81" s="88" t="s">
        <v>31</v>
      </c>
      <c r="D81" s="88">
        <f>D82+D83+D84+D85</f>
        <v>0</v>
      </c>
    </row>
    <row r="82" spans="2:4" ht="14.25" customHeight="1">
      <c r="B82" s="89" t="s">
        <v>32</v>
      </c>
      <c r="C82" s="89" t="b">
        <v>0</v>
      </c>
      <c r="D82" s="88">
        <f>IF(C82=TRUE,1,0)</f>
        <v>0</v>
      </c>
    </row>
    <row r="83" spans="2:4" ht="14.25" customHeight="1">
      <c r="B83" s="89" t="s">
        <v>8</v>
      </c>
      <c r="C83" s="89" t="b">
        <v>0</v>
      </c>
      <c r="D83" s="88">
        <f>IF(C83=TRUE,1,0)</f>
        <v>0</v>
      </c>
    </row>
    <row r="84" spans="2:4" ht="14.25" customHeight="1">
      <c r="B84" s="89" t="s">
        <v>9</v>
      </c>
      <c r="C84" s="89" t="b">
        <v>0</v>
      </c>
      <c r="D84" s="88">
        <f>IF(C84=TRUE,1,0)</f>
        <v>0</v>
      </c>
    </row>
    <row r="85" spans="2:4" ht="14.25" customHeight="1">
      <c r="B85" s="89" t="s">
        <v>33</v>
      </c>
      <c r="C85" s="89" t="b">
        <v>0</v>
      </c>
      <c r="D85" s="88">
        <f>IF(C85=TRUE,1,0)</f>
        <v>0</v>
      </c>
    </row>
    <row r="86" ht="14.25" customHeight="1">
      <c r="C86" s="77"/>
    </row>
    <row r="88" ht="14.25" customHeight="1">
      <c r="B88" s="88" t="s">
        <v>34</v>
      </c>
    </row>
    <row r="89" spans="2:3" ht="14.25" customHeight="1">
      <c r="B89" s="89" t="s">
        <v>10</v>
      </c>
      <c r="C89" s="89" t="b">
        <v>0</v>
      </c>
    </row>
    <row r="90" spans="2:3" ht="14.25" customHeight="1">
      <c r="B90" s="89" t="s">
        <v>11</v>
      </c>
      <c r="C90" s="89" t="b">
        <v>0</v>
      </c>
    </row>
    <row r="91" spans="2:3" ht="14.25" customHeight="1">
      <c r="B91" s="89" t="s">
        <v>12</v>
      </c>
      <c r="C91" s="89" t="b">
        <v>0</v>
      </c>
    </row>
    <row r="92" spans="2:3" ht="14.25" customHeight="1">
      <c r="B92" s="89" t="s">
        <v>13</v>
      </c>
      <c r="C92" s="89" t="b">
        <v>0</v>
      </c>
    </row>
    <row r="93" spans="2:3" ht="14.25" customHeight="1">
      <c r="B93" s="89" t="s">
        <v>14</v>
      </c>
      <c r="C93" s="89" t="b">
        <v>0</v>
      </c>
    </row>
    <row r="94" spans="2:3" ht="14.25" customHeight="1">
      <c r="B94" s="89" t="s">
        <v>15</v>
      </c>
      <c r="C94" s="89" t="b">
        <v>0</v>
      </c>
    </row>
    <row r="95" spans="2:3" ht="14.25" customHeight="1">
      <c r="B95" s="89" t="s">
        <v>16</v>
      </c>
      <c r="C95" s="89" t="b">
        <v>0</v>
      </c>
    </row>
    <row r="96" spans="2:3" ht="14.25" customHeight="1">
      <c r="B96" s="89" t="s">
        <v>17</v>
      </c>
      <c r="C96" s="89" t="b">
        <v>0</v>
      </c>
    </row>
    <row r="97" spans="2:3" ht="14.25" customHeight="1">
      <c r="B97" s="89" t="s">
        <v>33</v>
      </c>
      <c r="C97" s="89" t="b">
        <v>0</v>
      </c>
    </row>
    <row r="99" ht="14.25" customHeight="1">
      <c r="B99" s="88" t="s">
        <v>35</v>
      </c>
    </row>
    <row r="100" spans="2:3" ht="14.25" customHeight="1">
      <c r="B100" s="89" t="s">
        <v>18</v>
      </c>
      <c r="C100" s="89" t="b">
        <v>0</v>
      </c>
    </row>
    <row r="101" spans="2:3" ht="14.25" customHeight="1">
      <c r="B101" s="89" t="s">
        <v>19</v>
      </c>
      <c r="C101" s="89" t="b">
        <v>0</v>
      </c>
    </row>
    <row r="102" spans="2:3" ht="14.25" customHeight="1">
      <c r="B102" s="89" t="s">
        <v>20</v>
      </c>
      <c r="C102" s="89" t="b">
        <v>0</v>
      </c>
    </row>
    <row r="103" spans="2:3" ht="14.25" customHeight="1">
      <c r="B103" s="89" t="s">
        <v>21</v>
      </c>
      <c r="C103" s="89" t="b">
        <v>0</v>
      </c>
    </row>
    <row r="104" spans="2:3" ht="14.25" customHeight="1">
      <c r="B104" s="89" t="s">
        <v>33</v>
      </c>
      <c r="C104" s="89" t="b">
        <v>0</v>
      </c>
    </row>
    <row r="106" spans="2:6" ht="14.25" customHeight="1">
      <c r="B106" s="88" t="s">
        <v>138</v>
      </c>
      <c r="D106" s="88">
        <f>SUM(D107:D114)</f>
        <v>8</v>
      </c>
      <c r="E106" s="77"/>
      <c r="F106" s="77"/>
    </row>
    <row r="107" spans="2:6" ht="14.25" customHeight="1">
      <c r="B107" s="89" t="s">
        <v>139</v>
      </c>
      <c r="C107" s="89" t="b">
        <f>IF('入力'!E5="",FALSE,TRUE)</f>
        <v>0</v>
      </c>
      <c r="D107" s="88">
        <f aca="true" t="shared" si="0" ref="D107:D114">IF(C107=FALSE,1,0)</f>
        <v>1</v>
      </c>
      <c r="E107" s="77"/>
      <c r="F107" s="77"/>
    </row>
    <row r="108" spans="2:6" ht="14.25" customHeight="1">
      <c r="B108" s="89" t="s">
        <v>132</v>
      </c>
      <c r="C108" s="89" t="b">
        <f>IF('入力'!E6="",FALSE,TRUE)</f>
        <v>0</v>
      </c>
      <c r="D108" s="88">
        <f t="shared" si="0"/>
        <v>1</v>
      </c>
      <c r="E108" s="77"/>
      <c r="F108" s="77"/>
    </row>
    <row r="109" spans="2:6" ht="14.25" customHeight="1">
      <c r="B109" s="89" t="s">
        <v>149</v>
      </c>
      <c r="C109" s="89" t="b">
        <f>IF('入力'!G8="",FALSE,TRUE)</f>
        <v>0</v>
      </c>
      <c r="D109" s="88">
        <f t="shared" si="0"/>
        <v>1</v>
      </c>
      <c r="E109" s="77"/>
      <c r="F109" s="77"/>
    </row>
    <row r="110" spans="2:6" ht="14.25" customHeight="1">
      <c r="B110" s="89" t="s">
        <v>140</v>
      </c>
      <c r="C110" s="89" t="b">
        <f>IF('入力'!E10="",FALSE,TRUE)</f>
        <v>0</v>
      </c>
      <c r="D110" s="88">
        <f t="shared" si="0"/>
        <v>1</v>
      </c>
      <c r="E110" s="77"/>
      <c r="F110" s="77"/>
    </row>
    <row r="111" spans="2:6" ht="14.25" customHeight="1">
      <c r="B111" s="89" t="s">
        <v>141</v>
      </c>
      <c r="C111" s="89" t="b">
        <f>IF('入力'!E11="",FALSE,TRUE)</f>
        <v>0</v>
      </c>
      <c r="D111" s="88">
        <f t="shared" si="0"/>
        <v>1</v>
      </c>
      <c r="E111" s="77"/>
      <c r="F111" s="77"/>
    </row>
    <row r="112" spans="2:4" ht="14.25" customHeight="1">
      <c r="B112" s="89" t="s">
        <v>155</v>
      </c>
      <c r="C112" s="89" t="b">
        <f>IF('入力'!M11="",FALSE,TRUE)</f>
        <v>0</v>
      </c>
      <c r="D112" s="88">
        <f t="shared" si="0"/>
        <v>1</v>
      </c>
    </row>
    <row r="113" spans="2:4" ht="14.25" customHeight="1">
      <c r="B113" s="89" t="s">
        <v>142</v>
      </c>
      <c r="C113" s="89" t="b">
        <f>IF(D69+D76&gt;0,TRUE,FALSE)</f>
        <v>0</v>
      </c>
      <c r="D113" s="88">
        <f t="shared" si="0"/>
        <v>1</v>
      </c>
    </row>
    <row r="114" spans="2:4" ht="14.25" customHeight="1">
      <c r="B114" s="89" t="s">
        <v>143</v>
      </c>
      <c r="C114" s="89" t="b">
        <f>IF(D81&gt;0,TRUE,FALSE)</f>
        <v>0</v>
      </c>
      <c r="D114" s="88">
        <f t="shared" si="0"/>
        <v>1</v>
      </c>
    </row>
    <row r="115" spans="2:3" ht="14.25" customHeight="1">
      <c r="B115" s="77"/>
      <c r="C115" s="77"/>
    </row>
    <row r="116" ht="14.25" customHeight="1">
      <c r="B116" s="88" t="s">
        <v>70</v>
      </c>
    </row>
    <row r="117" spans="2:4" ht="14.25" customHeight="1">
      <c r="B117" s="90" t="str">
        <f>IF(C107=FALSE,"※フリガナ（本人）　　","")</f>
        <v>※フリガナ（本人）　　</v>
      </c>
      <c r="C117" s="91"/>
      <c r="D117" s="77"/>
    </row>
    <row r="118" spans="2:4" ht="14.25" customHeight="1">
      <c r="B118" s="90" t="str">
        <f>IF(C108=FALSE,"※氏名（本人）　　","")</f>
        <v>※氏名（本人）　　</v>
      </c>
      <c r="C118" s="91"/>
      <c r="D118" s="77"/>
    </row>
    <row r="119" spans="2:4" ht="14.25" customHeight="1">
      <c r="B119" s="90" t="str">
        <f>IF(C109=FALSE,"※生年月日　　","")</f>
        <v>※生年月日　　</v>
      </c>
      <c r="C119" s="91"/>
      <c r="D119" s="77"/>
    </row>
    <row r="120" spans="2:4" ht="14.25" customHeight="1">
      <c r="B120" s="90" t="str">
        <f>IF(C109=FALSE,"※フリガナ（保護者）　　","")</f>
        <v>※フリガナ（保護者）　　</v>
      </c>
      <c r="C120" s="91"/>
      <c r="D120" s="77"/>
    </row>
    <row r="121" spans="2:4" ht="14.25" customHeight="1">
      <c r="B121" s="90" t="str">
        <f>IF(C110=FALSE,"※氏名（保護者）　　","")</f>
        <v>※氏名（保護者）　　</v>
      </c>
      <c r="C121" s="91"/>
      <c r="D121" s="77"/>
    </row>
    <row r="122" spans="2:4" ht="14.25" customHeight="1">
      <c r="B122" s="90" t="str">
        <f>IF('入力'!M11=FALSE,"※続柄　　","")</f>
        <v>※続柄　　</v>
      </c>
      <c r="C122" s="91"/>
      <c r="D122" s="77"/>
    </row>
    <row r="123" spans="2:4" ht="14.25" customHeight="1">
      <c r="B123" s="90" t="str">
        <f>IF(C113=FALSE,"※コミュニケーション方法　　","")</f>
        <v>※コミュニケーション方法　　</v>
      </c>
      <c r="C123" s="91"/>
      <c r="D123" s="77"/>
    </row>
    <row r="124" spans="2:4" ht="14.25" customHeight="1">
      <c r="B124" s="90" t="str">
        <f>IF(C114=FALSE,"※口を開ける　　","")</f>
        <v>※口を開ける　　</v>
      </c>
      <c r="C124" s="91"/>
      <c r="D124" s="77"/>
    </row>
    <row r="126" ht="14.25" customHeight="1">
      <c r="B126" s="88" t="s">
        <v>71</v>
      </c>
    </row>
  </sheetData>
  <printOptions/>
  <pageMargins left="0.75" right="0.75" top="1" bottom="1" header="0.512" footer="0.5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P40"/>
  <sheetViews>
    <sheetView showGridLines="0" showRowColHeaders="0" showZeros="0" workbookViewId="0" topLeftCell="A1">
      <pane xSplit="42" topLeftCell="AQ2049" activePane="topRight" state="frozen"/>
      <selection pane="topLeft" activeCell="A1" sqref="A1"/>
      <selection pane="topRight" activeCell="AT3" sqref="AT3"/>
    </sheetView>
  </sheetViews>
  <sheetFormatPr defaultColWidth="13.00390625" defaultRowHeight="21.75" customHeight="1"/>
  <cols>
    <col min="1" max="1" width="0.6171875" style="22" customWidth="1"/>
    <col min="2" max="2" width="2.125" style="22" customWidth="1"/>
    <col min="3" max="3" width="2.125" style="23" customWidth="1"/>
    <col min="4" max="41" width="2.125" style="22" customWidth="1"/>
    <col min="42" max="42" width="0.6171875" style="22" customWidth="1"/>
    <col min="43" max="16384" width="2.125" style="22" customWidth="1"/>
  </cols>
  <sheetData>
    <row r="1" ht="6" customHeight="1" thickBot="1"/>
    <row r="2" spans="2:42" ht="27" customHeight="1"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  <c r="AP2" s="24"/>
    </row>
    <row r="3" spans="2:42" ht="33" customHeight="1">
      <c r="B3" s="25"/>
      <c r="C3" s="26"/>
      <c r="D3" s="24"/>
      <c r="E3" s="24"/>
      <c r="F3" s="24"/>
      <c r="G3" s="195" t="s">
        <v>105</v>
      </c>
      <c r="H3" s="195"/>
      <c r="I3" s="195"/>
      <c r="J3" s="195"/>
      <c r="K3" s="195"/>
      <c r="L3" s="195"/>
      <c r="M3" s="195"/>
      <c r="N3" s="19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8"/>
      <c r="AP3" s="24"/>
    </row>
    <row r="4" spans="2:42" ht="12" customHeight="1">
      <c r="B4" s="25"/>
      <c r="C4" s="26"/>
      <c r="D4" s="24"/>
      <c r="E4" s="24"/>
      <c r="F4" s="29"/>
      <c r="G4" s="27"/>
      <c r="H4" s="27"/>
      <c r="I4" s="27"/>
      <c r="J4" s="27"/>
      <c r="K4" s="27"/>
      <c r="L4" s="27"/>
      <c r="M4" s="27"/>
      <c r="N4" s="2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8"/>
      <c r="AP4" s="24"/>
    </row>
    <row r="5" spans="2:42" ht="20.25" customHeight="1">
      <c r="B5" s="25"/>
      <c r="C5" s="192" t="s">
        <v>76</v>
      </c>
      <c r="D5" s="192"/>
      <c r="E5" s="192"/>
      <c r="F5" s="192"/>
      <c r="G5" s="183">
        <f>+'入力'!F4</f>
        <v>23</v>
      </c>
      <c r="H5" s="183"/>
      <c r="I5" s="32" t="s">
        <v>147</v>
      </c>
      <c r="J5" s="183">
        <f>+'入力'!H4</f>
        <v>0</v>
      </c>
      <c r="K5" s="183"/>
      <c r="L5" s="32" t="s">
        <v>148</v>
      </c>
      <c r="M5" s="183">
        <f>+'入力'!J4</f>
        <v>0</v>
      </c>
      <c r="N5" s="183"/>
      <c r="O5" s="32" t="s">
        <v>153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8"/>
      <c r="AP5" s="24"/>
    </row>
    <row r="6" spans="2:42" ht="20.25" customHeight="1">
      <c r="B6" s="25"/>
      <c r="C6" s="192" t="s">
        <v>77</v>
      </c>
      <c r="D6" s="192"/>
      <c r="E6" s="192"/>
      <c r="F6" s="192"/>
      <c r="G6" s="3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188" t="s">
        <v>79</v>
      </c>
      <c r="W6" s="188"/>
      <c r="X6" s="188"/>
      <c r="Y6" s="188"/>
      <c r="Z6" s="188"/>
      <c r="AA6" s="188"/>
      <c r="AB6" s="188"/>
      <c r="AC6" s="188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8"/>
      <c r="AP6" s="24"/>
    </row>
    <row r="7" spans="2:42" ht="20.25" customHeight="1">
      <c r="B7" s="25"/>
      <c r="C7" s="35"/>
      <c r="D7" s="187" t="s">
        <v>104</v>
      </c>
      <c r="E7" s="187"/>
      <c r="F7" s="187"/>
      <c r="G7" s="187"/>
      <c r="H7" s="181">
        <f>'入力'!E5</f>
        <v>0</v>
      </c>
      <c r="I7" s="181"/>
      <c r="J7" s="181"/>
      <c r="K7" s="181"/>
      <c r="L7" s="181"/>
      <c r="M7" s="181"/>
      <c r="N7" s="181"/>
      <c r="O7" s="181"/>
      <c r="P7" s="181"/>
      <c r="Q7" s="189" t="s">
        <v>78</v>
      </c>
      <c r="R7" s="189"/>
      <c r="S7" s="189"/>
      <c r="T7" s="189"/>
      <c r="U7" s="182" t="str">
        <f>IF('処理'!C46=1,"男",IF('処理'!C46=2,"女"))</f>
        <v>男</v>
      </c>
      <c r="V7" s="182"/>
      <c r="W7" s="187" t="s">
        <v>104</v>
      </c>
      <c r="X7" s="187"/>
      <c r="Y7" s="187"/>
      <c r="Z7" s="187"/>
      <c r="AA7" s="181" t="str">
        <f>'入力'!E10&amp;+" "&amp;+'入力'!H10</f>
        <v> </v>
      </c>
      <c r="AB7" s="181"/>
      <c r="AC7" s="181"/>
      <c r="AD7" s="181"/>
      <c r="AE7" s="181"/>
      <c r="AF7" s="181"/>
      <c r="AG7" s="181"/>
      <c r="AH7" s="181"/>
      <c r="AI7" s="181"/>
      <c r="AJ7" s="24"/>
      <c r="AK7" s="24"/>
      <c r="AL7" s="24"/>
      <c r="AM7" s="24"/>
      <c r="AN7" s="24"/>
      <c r="AO7" s="28"/>
      <c r="AP7" s="24"/>
    </row>
    <row r="8" spans="2:42" ht="20.25" customHeight="1">
      <c r="B8" s="25"/>
      <c r="C8" s="35"/>
      <c r="D8" s="192" t="s">
        <v>80</v>
      </c>
      <c r="E8" s="192"/>
      <c r="F8" s="192"/>
      <c r="G8" s="192"/>
      <c r="H8" s="184">
        <f>'入力'!E6</f>
        <v>0</v>
      </c>
      <c r="I8" s="184"/>
      <c r="J8" s="184"/>
      <c r="K8" s="184"/>
      <c r="L8" s="184"/>
      <c r="M8" s="184"/>
      <c r="N8" s="184"/>
      <c r="O8" s="184"/>
      <c r="P8" s="24"/>
      <c r="Q8" s="24"/>
      <c r="R8" s="24"/>
      <c r="S8" s="24"/>
      <c r="T8" s="24"/>
      <c r="U8" s="24"/>
      <c r="V8" s="24"/>
      <c r="W8" s="192" t="s">
        <v>80</v>
      </c>
      <c r="X8" s="192"/>
      <c r="Y8" s="192"/>
      <c r="Z8" s="192"/>
      <c r="AA8" s="184" t="str">
        <f>'入力'!E11&amp;+" "&amp;+'入力'!H11</f>
        <v> </v>
      </c>
      <c r="AB8" s="184"/>
      <c r="AC8" s="184"/>
      <c r="AD8" s="184"/>
      <c r="AE8" s="184"/>
      <c r="AF8" s="184"/>
      <c r="AG8" s="184"/>
      <c r="AH8" s="186" t="s">
        <v>116</v>
      </c>
      <c r="AI8" s="186"/>
      <c r="AJ8" s="186"/>
      <c r="AK8" s="183">
        <f>'入力'!M11</f>
        <v>0</v>
      </c>
      <c r="AL8" s="183"/>
      <c r="AM8" s="183"/>
      <c r="AN8" s="73" t="s">
        <v>112</v>
      </c>
      <c r="AO8" s="28"/>
      <c r="AP8" s="24"/>
    </row>
    <row r="9" spans="2:42" ht="20.25" customHeight="1">
      <c r="B9" s="25"/>
      <c r="C9" s="35"/>
      <c r="D9" s="192" t="s">
        <v>81</v>
      </c>
      <c r="E9" s="192"/>
      <c r="F9" s="192"/>
      <c r="G9" s="192"/>
      <c r="H9" s="192"/>
      <c r="I9" s="192"/>
      <c r="J9" s="193">
        <f>'入力'!F7</f>
        <v>0</v>
      </c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73" t="s">
        <v>112</v>
      </c>
      <c r="W9" s="186" t="s">
        <v>119</v>
      </c>
      <c r="X9" s="186"/>
      <c r="Y9" s="186"/>
      <c r="Z9" s="186"/>
      <c r="AA9" s="184">
        <f>MID('入力'!$E$12,1,19)</f>
      </c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28"/>
      <c r="AP9" s="24"/>
    </row>
    <row r="10" spans="2:42" ht="20.25" customHeight="1">
      <c r="B10" s="25"/>
      <c r="C10" s="39"/>
      <c r="D10" s="33" t="s">
        <v>66</v>
      </c>
      <c r="E10" s="185" t="str">
        <f>IF('処理'!C50=1,"大正 ",IF('処理'!C50=2,"昭和 ",IF('処理'!C50=3,"平成 ")))&amp;+'入力'!G8&amp;+" 年 "&amp;+'入力'!I8&amp;+"月 "&amp;+'入力'!K8&amp;+" 日生れ"</f>
        <v>平成  年 月  日生れ</v>
      </c>
      <c r="F10" s="185"/>
      <c r="G10" s="185"/>
      <c r="H10" s="185"/>
      <c r="I10" s="185"/>
      <c r="J10" s="185"/>
      <c r="K10" s="185"/>
      <c r="L10" s="185"/>
      <c r="M10" s="185"/>
      <c r="N10" s="185"/>
      <c r="O10" s="73" t="s">
        <v>109</v>
      </c>
      <c r="P10" s="183">
        <f>'入力'!N8</f>
        <v>0</v>
      </c>
      <c r="Q10" s="183"/>
      <c r="R10" s="191" t="s">
        <v>48</v>
      </c>
      <c r="S10" s="191"/>
      <c r="T10" s="24"/>
      <c r="U10" s="24"/>
      <c r="V10" s="24"/>
      <c r="W10" s="24"/>
      <c r="X10" s="24"/>
      <c r="Y10" s="40"/>
      <c r="Z10" s="40"/>
      <c r="AA10" s="184">
        <f>MID('入力'!$E$12,20,19)</f>
      </c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28"/>
      <c r="AP10" s="24"/>
    </row>
    <row r="11" spans="2:42" ht="20.25" customHeight="1">
      <c r="B11" s="25"/>
      <c r="C11" s="39"/>
      <c r="D11" s="188" t="s">
        <v>82</v>
      </c>
      <c r="E11" s="188"/>
      <c r="F11" s="188"/>
      <c r="G11" s="183">
        <f>'入力'!E9</f>
        <v>0</v>
      </c>
      <c r="H11" s="183"/>
      <c r="I11" s="183"/>
      <c r="J11" s="186" t="s">
        <v>111</v>
      </c>
      <c r="K11" s="186"/>
      <c r="L11" s="189" t="s">
        <v>83</v>
      </c>
      <c r="M11" s="189"/>
      <c r="N11" s="189"/>
      <c r="O11" s="183">
        <f>'入力'!K9</f>
        <v>0</v>
      </c>
      <c r="P11" s="183"/>
      <c r="Q11" s="183"/>
      <c r="R11" s="186" t="s">
        <v>110</v>
      </c>
      <c r="S11" s="186"/>
      <c r="T11" s="24"/>
      <c r="U11" s="24"/>
      <c r="V11" s="24"/>
      <c r="W11" s="186" t="s">
        <v>120</v>
      </c>
      <c r="X11" s="190"/>
      <c r="Y11" s="190"/>
      <c r="Z11" s="190"/>
      <c r="AA11" s="184" t="str">
        <f>'入力'!E13&amp;+" - "&amp;+'入力'!H13&amp;+"- "&amp;+'入力'!K13</f>
        <v> - - </v>
      </c>
      <c r="AB11" s="184"/>
      <c r="AC11" s="184"/>
      <c r="AD11" s="184"/>
      <c r="AE11" s="184"/>
      <c r="AF11" s="184"/>
      <c r="AG11" s="184"/>
      <c r="AH11" s="21"/>
      <c r="AI11" s="21"/>
      <c r="AJ11" s="21"/>
      <c r="AK11" s="24"/>
      <c r="AL11" s="24"/>
      <c r="AM11" s="24"/>
      <c r="AN11" s="24"/>
      <c r="AO11" s="28"/>
      <c r="AP11" s="24"/>
    </row>
    <row r="12" spans="2:42" ht="20.25" customHeight="1">
      <c r="B12" s="25"/>
      <c r="C12" s="188" t="s">
        <v>84</v>
      </c>
      <c r="D12" s="188"/>
      <c r="E12" s="188"/>
      <c r="F12" s="188"/>
      <c r="G12" s="40"/>
      <c r="H12" s="76" t="str">
        <f>IF('処理'!$C$56=TRUE,"◎",IF('処理'!$C$56=FALSE,"・"))</f>
        <v>・</v>
      </c>
      <c r="I12" s="191" t="s">
        <v>117</v>
      </c>
      <c r="J12" s="191"/>
      <c r="K12" s="191"/>
      <c r="L12" s="191"/>
      <c r="M12" s="73" t="s">
        <v>85</v>
      </c>
      <c r="N12" s="183">
        <f>IF('入力'!$F$14="","",'入力'!$F$14)</f>
      </c>
      <c r="O12" s="183"/>
      <c r="P12" s="186" t="s">
        <v>157</v>
      </c>
      <c r="Q12" s="186"/>
      <c r="R12" s="76" t="str">
        <f>IF('処理'!$C$57=TRUE,"◎",IF('処理'!$C$57=FALSE,"・"))</f>
        <v>・</v>
      </c>
      <c r="S12" s="191" t="s">
        <v>122</v>
      </c>
      <c r="T12" s="191"/>
      <c r="U12" s="191"/>
      <c r="V12" s="191"/>
      <c r="W12" s="184">
        <f>'入力'!L14</f>
        <v>0</v>
      </c>
      <c r="X12" s="184"/>
      <c r="Y12" s="184"/>
      <c r="Z12" s="184"/>
      <c r="AA12" s="184"/>
      <c r="AB12" s="184"/>
      <c r="AC12" s="184"/>
      <c r="AD12" s="73" t="s">
        <v>112</v>
      </c>
      <c r="AE12" s="75" t="str">
        <f>IF('処理'!$C$58=TRUE,"◎",IF('処理'!$C$58=FALSE,"・"))</f>
        <v>・</v>
      </c>
      <c r="AF12" s="191" t="s">
        <v>118</v>
      </c>
      <c r="AG12" s="191"/>
      <c r="AH12" s="191"/>
      <c r="AI12" s="191"/>
      <c r="AJ12" s="73" t="s">
        <v>87</v>
      </c>
      <c r="AK12" s="183">
        <f>IF('入力'!$F$15="","",'入力'!$F$15)</f>
      </c>
      <c r="AL12" s="183"/>
      <c r="AM12" s="186" t="s">
        <v>157</v>
      </c>
      <c r="AN12" s="186"/>
      <c r="AO12" s="28"/>
      <c r="AP12" s="24"/>
    </row>
    <row r="13" spans="2:42" ht="20.25" customHeight="1">
      <c r="B13" s="25"/>
      <c r="C13" s="39"/>
      <c r="D13" s="34"/>
      <c r="E13" s="34"/>
      <c r="F13" s="24"/>
      <c r="G13" s="24"/>
      <c r="H13" s="75" t="str">
        <f>IF('処理'!$C$59=TRUE,"◎",IF('処理'!$C$59=FALSE,"・"))</f>
        <v>・</v>
      </c>
      <c r="I13" s="191" t="s">
        <v>25</v>
      </c>
      <c r="J13" s="191"/>
      <c r="K13" s="191"/>
      <c r="L13" s="191"/>
      <c r="M13" s="73" t="s">
        <v>86</v>
      </c>
      <c r="N13" s="184">
        <f>+'入力'!L15</f>
        <v>0</v>
      </c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24"/>
      <c r="AA13" s="73" t="s">
        <v>112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8"/>
      <c r="AP13" s="24"/>
    </row>
    <row r="14" spans="2:42" ht="20.25" customHeight="1">
      <c r="B14" s="25"/>
      <c r="C14" s="188" t="s">
        <v>88</v>
      </c>
      <c r="D14" s="188"/>
      <c r="E14" s="188"/>
      <c r="F14" s="188"/>
      <c r="G14" s="188"/>
      <c r="H14" s="188"/>
      <c r="I14" s="75" t="str">
        <f>IF('処理'!$C$61=1,"◎",IF('処理'!$C$61=2,"・"))</f>
        <v>◎</v>
      </c>
      <c r="J14" s="191" t="s">
        <v>113</v>
      </c>
      <c r="K14" s="191"/>
      <c r="L14" s="24"/>
      <c r="M14" s="75" t="str">
        <f>IF('処理'!$C$61=1,"・",IF('処理'!$C$61=2,"◎"))</f>
        <v>・</v>
      </c>
      <c r="N14" s="191" t="s">
        <v>114</v>
      </c>
      <c r="O14" s="191"/>
      <c r="P14" s="73" t="s">
        <v>109</v>
      </c>
      <c r="Q14" s="184">
        <f>'入力'!J16</f>
        <v>0</v>
      </c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73" t="s">
        <v>112</v>
      </c>
      <c r="AI14" s="24"/>
      <c r="AJ14" s="24"/>
      <c r="AK14" s="24"/>
      <c r="AL14" s="24"/>
      <c r="AM14" s="24"/>
      <c r="AN14" s="24"/>
      <c r="AO14" s="28"/>
      <c r="AP14" s="24"/>
    </row>
    <row r="15" spans="2:42" ht="20.25" customHeight="1">
      <c r="B15" s="25"/>
      <c r="C15" s="188" t="s">
        <v>89</v>
      </c>
      <c r="D15" s="188"/>
      <c r="E15" s="188"/>
      <c r="F15" s="188"/>
      <c r="G15" s="188"/>
      <c r="H15" s="188"/>
      <c r="I15" s="75" t="str">
        <f>IF('処理'!$C$65=1,"◎",IF('処理'!$C$65=2,"・"))</f>
        <v>◎</v>
      </c>
      <c r="J15" s="191" t="s">
        <v>113</v>
      </c>
      <c r="K15" s="191"/>
      <c r="L15" s="24"/>
      <c r="M15" s="75" t="str">
        <f>IF('処理'!$C$65=1,"・",IF('処理'!$C$65=2,"◎"))</f>
        <v>・</v>
      </c>
      <c r="N15" s="191" t="s">
        <v>114</v>
      </c>
      <c r="O15" s="191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8"/>
      <c r="AP15" s="24"/>
    </row>
    <row r="16" spans="2:41" ht="21" customHeight="1">
      <c r="B16" s="25"/>
      <c r="C16" s="188" t="s">
        <v>90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8"/>
    </row>
    <row r="17" spans="2:41" ht="21" customHeight="1">
      <c r="B17" s="25"/>
      <c r="C17" s="30"/>
      <c r="D17" s="30"/>
      <c r="E17" s="30"/>
      <c r="F17" s="30"/>
      <c r="G17" s="30"/>
      <c r="H17" s="30"/>
      <c r="I17" s="75" t="str">
        <f>IF('処理'!$C$70=TRUE,"◎",IF('処理'!$C$70=FALSE,"・"))</f>
        <v>・</v>
      </c>
      <c r="J17" s="186" t="s">
        <v>106</v>
      </c>
      <c r="K17" s="186"/>
      <c r="L17" s="186"/>
      <c r="M17" s="75" t="str">
        <f>IF('処理'!$C$77=TRUE,"◎",IF('処理'!$C$77=FALSE,"・"))</f>
        <v>・</v>
      </c>
      <c r="N17" s="186" t="s">
        <v>23</v>
      </c>
      <c r="O17" s="186"/>
      <c r="P17" s="41"/>
      <c r="Q17" s="75" t="str">
        <f>IF('処理'!$C$78=TRUE,"◎",IF('処理'!$C$78=FALSE,"・"))</f>
        <v>・</v>
      </c>
      <c r="R17" s="186" t="s">
        <v>24</v>
      </c>
      <c r="S17" s="186"/>
      <c r="T17" s="186"/>
      <c r="U17" s="41"/>
      <c r="V17" s="75" t="str">
        <f>IF('処理'!$C$79=TRUE,"◎",IF('処理'!$C$79=FALSE,"・"))</f>
        <v>・</v>
      </c>
      <c r="W17" s="186" t="s">
        <v>107</v>
      </c>
      <c r="X17" s="186"/>
      <c r="Y17" s="186"/>
      <c r="Z17" s="72" t="s">
        <v>112</v>
      </c>
      <c r="AA17" s="75" t="str">
        <f>IF('処理'!$C$71=TRUE,"◎",IF('処理'!$C$71=FALSE,"・"))</f>
        <v>・</v>
      </c>
      <c r="AB17" s="186" t="s">
        <v>160</v>
      </c>
      <c r="AC17" s="186"/>
      <c r="AD17" s="41"/>
      <c r="AE17" s="75" t="str">
        <f>IF('処理'!$C$72=TRUE,"◎",IF('処理'!$C$72=FALSE,"・"))</f>
        <v>・</v>
      </c>
      <c r="AF17" s="186" t="s">
        <v>161</v>
      </c>
      <c r="AG17" s="186"/>
      <c r="AH17" s="186"/>
      <c r="AI17" s="186"/>
      <c r="AJ17" s="37"/>
      <c r="AK17" s="37"/>
      <c r="AL17" s="37"/>
      <c r="AM17" s="37"/>
      <c r="AN17" s="24"/>
      <c r="AO17" s="28"/>
    </row>
    <row r="18" spans="2:41" ht="21" customHeight="1">
      <c r="B18" s="25"/>
      <c r="C18" s="39"/>
      <c r="D18" s="34"/>
      <c r="E18" s="34"/>
      <c r="F18" s="24"/>
      <c r="G18" s="24"/>
      <c r="H18" s="24"/>
      <c r="I18" s="75" t="str">
        <f>IF('処理'!$C$73=TRUE,"◎",IF('処理'!$C$73=FALSE,"・"))</f>
        <v>・</v>
      </c>
      <c r="J18" s="73" t="s">
        <v>173</v>
      </c>
      <c r="K18" s="73"/>
      <c r="L18" s="73"/>
      <c r="M18" s="73" t="s">
        <v>109</v>
      </c>
      <c r="N18" s="185">
        <f>'入力'!E20</f>
        <v>0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24"/>
      <c r="AN18" s="24" t="s">
        <v>112</v>
      </c>
      <c r="AO18" s="28"/>
    </row>
    <row r="19" spans="2:41" ht="21" customHeight="1">
      <c r="B19" s="25"/>
      <c r="C19" s="192" t="s">
        <v>91</v>
      </c>
      <c r="D19" s="192"/>
      <c r="E19" s="192"/>
      <c r="F19" s="192"/>
      <c r="G19" s="192"/>
      <c r="H19" s="192"/>
      <c r="I19" s="75" t="str">
        <f>IF('処理'!$C$82=TRUE,"◎",IF('処理'!$C$82=FALSE,"・"))</f>
        <v>・</v>
      </c>
      <c r="J19" s="186" t="s">
        <v>67</v>
      </c>
      <c r="K19" s="186"/>
      <c r="L19" s="186"/>
      <c r="M19" s="75" t="str">
        <f>IF('処理'!$C$83=TRUE,"◎",IF('処理'!$C$83=FALSE,"・"))</f>
        <v>・</v>
      </c>
      <c r="N19" s="186" t="s">
        <v>168</v>
      </c>
      <c r="O19" s="186"/>
      <c r="P19" s="186"/>
      <c r="Q19" s="186"/>
      <c r="R19" s="186"/>
      <c r="S19" s="186"/>
      <c r="T19" s="75" t="str">
        <f>IF('処理'!$C$84=TRUE,"◎",IF('処理'!$C$291=FALSE,"・"))</f>
        <v>・</v>
      </c>
      <c r="U19" s="186" t="s">
        <v>115</v>
      </c>
      <c r="V19" s="186"/>
      <c r="W19" s="186"/>
      <c r="X19" s="186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31"/>
      <c r="AN19" s="24"/>
      <c r="AO19" s="28"/>
    </row>
    <row r="20" spans="2:41" ht="21" customHeight="1">
      <c r="B20" s="25"/>
      <c r="C20" s="30"/>
      <c r="D20" s="30"/>
      <c r="E20" s="30"/>
      <c r="F20" s="30"/>
      <c r="G20" s="30"/>
      <c r="H20" s="30"/>
      <c r="I20" s="75" t="str">
        <f>IF('処理'!$C$85=TRUE,"◎",IF('処理'!$C$85=FALSE,"・"))</f>
        <v>・</v>
      </c>
      <c r="J20" s="186" t="s">
        <v>173</v>
      </c>
      <c r="K20" s="186"/>
      <c r="L20" s="186"/>
      <c r="M20" s="73" t="s">
        <v>109</v>
      </c>
      <c r="N20" s="185">
        <f>'入力'!E23</f>
        <v>0</v>
      </c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24" t="s">
        <v>112</v>
      </c>
      <c r="AO20" s="28"/>
    </row>
    <row r="21" spans="2:41" ht="21" customHeight="1">
      <c r="B21" s="25"/>
      <c r="C21" s="192" t="s">
        <v>99</v>
      </c>
      <c r="D21" s="192"/>
      <c r="E21" s="192"/>
      <c r="F21" s="192"/>
      <c r="G21" s="192"/>
      <c r="H21" s="192"/>
      <c r="I21" s="75" t="str">
        <f>IF('処理'!$C$89=TRUE,"◎",IF('処理'!$C$89=FALSE,"・"))</f>
        <v>・</v>
      </c>
      <c r="J21" s="186" t="s">
        <v>27</v>
      </c>
      <c r="K21" s="186"/>
      <c r="L21" s="72"/>
      <c r="M21" s="75" t="str">
        <f>IF('処理'!$C$90=TRUE,"◎",IF('処理'!$C$90=FALSE,"・"))</f>
        <v>・</v>
      </c>
      <c r="N21" s="186" t="s">
        <v>108</v>
      </c>
      <c r="O21" s="186"/>
      <c r="P21" s="186"/>
      <c r="Q21" s="24"/>
      <c r="R21" s="75" t="str">
        <f>IF('処理'!$C$91=TRUE,"◎",IF('処理'!$C$91=FALSE,"・"))</f>
        <v>・</v>
      </c>
      <c r="S21" s="186" t="s">
        <v>137</v>
      </c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75" t="str">
        <f>IF('処理'!$C$92=TRUE,"◎",IF('処理'!$C$92=FALSE,"・"))</f>
        <v>・</v>
      </c>
      <c r="AE21" s="186" t="s">
        <v>164</v>
      </c>
      <c r="AF21" s="186"/>
      <c r="AG21" s="24"/>
      <c r="AH21" s="75" t="str">
        <f>IF('処理'!$C$93=TRUE,"◎",IF('処理'!$C$93=FALSE,"・"))</f>
        <v>・</v>
      </c>
      <c r="AI21" s="186" t="s">
        <v>165</v>
      </c>
      <c r="AJ21" s="186"/>
      <c r="AK21" s="24"/>
      <c r="AL21" s="75" t="str">
        <f>IF('処理'!$C$94=TRUE,"◎",IF('処理'!$C$94=FALSE,"・"))</f>
        <v>・</v>
      </c>
      <c r="AM21" s="72" t="s">
        <v>166</v>
      </c>
      <c r="AN21" s="24"/>
      <c r="AO21" s="28"/>
    </row>
    <row r="22" spans="2:41" ht="21" customHeight="1">
      <c r="B22" s="25"/>
      <c r="C22" s="30"/>
      <c r="D22" s="30"/>
      <c r="E22" s="30"/>
      <c r="F22" s="30"/>
      <c r="G22" s="30"/>
      <c r="H22" s="30"/>
      <c r="I22" s="75" t="str">
        <f>IF('処理'!$C$95=TRUE,"◎",IF('処理'!$C$95=FALSE,"・"))</f>
        <v>・</v>
      </c>
      <c r="J22" s="72" t="s">
        <v>167</v>
      </c>
      <c r="K22" s="73"/>
      <c r="L22" s="73"/>
      <c r="M22" s="75" t="str">
        <f>IF('処理'!$C$96=TRUE,"◎",IF('処理'!$C$96=FALSE,"・"))</f>
        <v>・</v>
      </c>
      <c r="N22" s="72" t="s">
        <v>136</v>
      </c>
      <c r="O22" s="37"/>
      <c r="P22" s="37"/>
      <c r="Q22" s="24"/>
      <c r="R22" s="24"/>
      <c r="S22" s="24"/>
      <c r="T22" s="24"/>
      <c r="U22" s="37"/>
      <c r="V22" s="24"/>
      <c r="W22" s="53"/>
      <c r="X22" s="37"/>
      <c r="Y22" s="37"/>
      <c r="Z22" s="24"/>
      <c r="AA22" s="53"/>
      <c r="AB22" s="37"/>
      <c r="AC22" s="37"/>
      <c r="AD22" s="24"/>
      <c r="AE22" s="53"/>
      <c r="AF22" s="37"/>
      <c r="AG22" s="24"/>
      <c r="AH22" s="53"/>
      <c r="AI22" s="37"/>
      <c r="AJ22" s="24"/>
      <c r="AK22" s="53"/>
      <c r="AL22" s="37"/>
      <c r="AM22" s="37"/>
      <c r="AN22" s="24"/>
      <c r="AO22" s="28"/>
    </row>
    <row r="23" spans="2:41" ht="21" customHeight="1">
      <c r="B23" s="25"/>
      <c r="C23" s="35"/>
      <c r="D23" s="33"/>
      <c r="E23" s="33"/>
      <c r="F23" s="24"/>
      <c r="G23" s="24"/>
      <c r="H23" s="24"/>
      <c r="I23" s="75" t="str">
        <f>IF('処理'!$C$97=TRUE,"◎",IF('処理'!$C$97=FALSE,"・"))</f>
        <v>・</v>
      </c>
      <c r="J23" s="186" t="s">
        <v>173</v>
      </c>
      <c r="K23" s="186"/>
      <c r="L23" s="186"/>
      <c r="M23" s="73" t="s">
        <v>109</v>
      </c>
      <c r="N23" s="185">
        <f>'入力'!E27</f>
        <v>0</v>
      </c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73" t="s">
        <v>112</v>
      </c>
      <c r="AO23" s="28"/>
    </row>
    <row r="24" spans="2:41" ht="21" customHeight="1">
      <c r="B24" s="25"/>
      <c r="C24" s="194" t="s">
        <v>92</v>
      </c>
      <c r="D24" s="194"/>
      <c r="E24" s="194"/>
      <c r="F24" s="194"/>
      <c r="G24" s="24"/>
      <c r="H24" s="24"/>
      <c r="I24" s="75" t="str">
        <f>IF('処理'!$C$100=TRUE,"◎",IF('処理'!$C$100=FALSE,"・"))</f>
        <v>・</v>
      </c>
      <c r="J24" s="186" t="s">
        <v>169</v>
      </c>
      <c r="K24" s="186"/>
      <c r="L24" s="73"/>
      <c r="M24" s="75" t="str">
        <f>IF('処理'!$C$101=TRUE,"◎",IF('処理'!$C$307=FALSE,"・"))</f>
        <v>・</v>
      </c>
      <c r="N24" s="186" t="s">
        <v>170</v>
      </c>
      <c r="O24" s="186"/>
      <c r="P24" s="24"/>
      <c r="Q24" s="75" t="str">
        <f>IF('処理'!$C$102=TRUE,"◎",IF('処理'!$C$102=FALSE,"・"))</f>
        <v>・</v>
      </c>
      <c r="R24" s="186" t="s">
        <v>171</v>
      </c>
      <c r="S24" s="186"/>
      <c r="T24" s="186"/>
      <c r="U24" s="186"/>
      <c r="V24" s="24"/>
      <c r="W24" s="75" t="str">
        <f>IF('処理'!$C$103=TRUE,"◎",IF('処理'!$C$103=FALSE,"・"))</f>
        <v>・</v>
      </c>
      <c r="X24" s="186" t="s">
        <v>172</v>
      </c>
      <c r="Y24" s="186"/>
      <c r="Z24" s="186"/>
      <c r="AA24" s="186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8"/>
    </row>
    <row r="25" spans="2:41" ht="21" customHeight="1">
      <c r="B25" s="25"/>
      <c r="C25" s="36"/>
      <c r="D25" s="36"/>
      <c r="E25" s="36"/>
      <c r="F25" s="36"/>
      <c r="G25" s="46"/>
      <c r="H25" s="37"/>
      <c r="I25" s="75" t="str">
        <f>IF('処理'!$C$104=TRUE,"◎",IF('処理'!$C$104=FALSE,"・"))</f>
        <v>・</v>
      </c>
      <c r="J25" s="72" t="s">
        <v>173</v>
      </c>
      <c r="K25" s="72"/>
      <c r="L25" s="72"/>
      <c r="M25" s="74" t="s">
        <v>109</v>
      </c>
      <c r="N25" s="190">
        <f>'入力'!E30</f>
        <v>0</v>
      </c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73" t="s">
        <v>112</v>
      </c>
      <c r="AO25" s="28"/>
    </row>
    <row r="26" spans="2:41" ht="21" customHeight="1">
      <c r="B26" s="25"/>
      <c r="C26" s="192" t="s">
        <v>93</v>
      </c>
      <c r="D26" s="192"/>
      <c r="E26" s="192"/>
      <c r="F26" s="192"/>
      <c r="G26" s="192"/>
      <c r="H26" s="192"/>
      <c r="I26" s="192"/>
      <c r="J26" s="192"/>
      <c r="K26" s="192"/>
      <c r="L26" s="19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8"/>
    </row>
    <row r="27" spans="2:41" ht="21" customHeight="1">
      <c r="B27" s="25"/>
      <c r="C27" s="35"/>
      <c r="D27" s="192" t="s">
        <v>94</v>
      </c>
      <c r="E27" s="192"/>
      <c r="F27" s="192"/>
      <c r="G27" s="192"/>
      <c r="H27" s="192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8"/>
    </row>
    <row r="28" spans="2:41" ht="21" customHeight="1">
      <c r="B28" s="25"/>
      <c r="C28" s="35"/>
      <c r="D28" s="33"/>
      <c r="E28" s="33"/>
      <c r="F28" s="73" t="s">
        <v>109</v>
      </c>
      <c r="G28" s="185">
        <f>'入力'!D32</f>
        <v>0</v>
      </c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73" t="s">
        <v>112</v>
      </c>
      <c r="AO28" s="28"/>
    </row>
    <row r="29" spans="2:41" ht="21" customHeight="1">
      <c r="B29" s="25"/>
      <c r="C29" s="35"/>
      <c r="D29" s="192" t="s">
        <v>95</v>
      </c>
      <c r="E29" s="192"/>
      <c r="F29" s="192"/>
      <c r="G29" s="19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31"/>
      <c r="AO29" s="28"/>
    </row>
    <row r="30" spans="2:41" ht="21" customHeight="1">
      <c r="B30" s="25"/>
      <c r="C30" s="35"/>
      <c r="D30" s="33"/>
      <c r="E30" s="33"/>
      <c r="F30" s="73" t="s">
        <v>109</v>
      </c>
      <c r="G30" s="184">
        <f>'入力'!D34</f>
        <v>0</v>
      </c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73" t="s">
        <v>112</v>
      </c>
      <c r="AO30" s="28"/>
    </row>
    <row r="31" spans="2:41" ht="21" customHeight="1">
      <c r="B31" s="25"/>
      <c r="C31" s="35"/>
      <c r="D31" s="192" t="s">
        <v>96</v>
      </c>
      <c r="E31" s="192"/>
      <c r="F31" s="192"/>
      <c r="G31" s="192"/>
      <c r="H31" s="192"/>
      <c r="I31" s="192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31"/>
      <c r="AO31" s="28"/>
    </row>
    <row r="32" spans="2:41" ht="21" customHeight="1">
      <c r="B32" s="25"/>
      <c r="C32" s="35"/>
      <c r="D32" s="33"/>
      <c r="E32" s="33"/>
      <c r="F32" s="73" t="s">
        <v>109</v>
      </c>
      <c r="G32" s="184">
        <f>'入力'!D36</f>
        <v>0</v>
      </c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73" t="s">
        <v>112</v>
      </c>
      <c r="AO32" s="28"/>
    </row>
    <row r="33" spans="2:41" ht="21" customHeight="1">
      <c r="B33" s="25"/>
      <c r="C33" s="35"/>
      <c r="D33" s="192" t="s">
        <v>97</v>
      </c>
      <c r="E33" s="192"/>
      <c r="F33" s="192"/>
      <c r="G33" s="19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31"/>
      <c r="AO33" s="28"/>
    </row>
    <row r="34" spans="2:41" ht="21" customHeight="1">
      <c r="B34" s="25"/>
      <c r="C34" s="35"/>
      <c r="D34" s="33"/>
      <c r="E34" s="33"/>
      <c r="F34" s="73" t="s">
        <v>121</v>
      </c>
      <c r="G34" s="184">
        <f>'入力'!D38</f>
        <v>0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73" t="s">
        <v>112</v>
      </c>
      <c r="AO34" s="28"/>
    </row>
    <row r="35" spans="2:41" ht="21" customHeight="1">
      <c r="B35" s="25"/>
      <c r="C35" s="35"/>
      <c r="D35" s="192" t="s">
        <v>98</v>
      </c>
      <c r="E35" s="192"/>
      <c r="F35" s="192"/>
      <c r="G35" s="192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31"/>
      <c r="AO35" s="28"/>
    </row>
    <row r="36" spans="2:41" ht="21" customHeight="1">
      <c r="B36" s="25"/>
      <c r="C36" s="26"/>
      <c r="D36" s="24"/>
      <c r="E36" s="24"/>
      <c r="F36" s="73" t="s">
        <v>109</v>
      </c>
      <c r="G36" s="193">
        <f>'入力'!D40</f>
        <v>0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73" t="s">
        <v>112</v>
      </c>
      <c r="AO36" s="28"/>
    </row>
    <row r="37" spans="2:41" ht="6" customHeight="1" thickBot="1"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5"/>
    </row>
    <row r="38" spans="8:35" ht="9.75" customHeight="1">
      <c r="H38" s="38"/>
      <c r="Q38" s="57"/>
      <c r="R38" s="57"/>
      <c r="S38" s="57"/>
      <c r="T38" s="57"/>
      <c r="U38" s="5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8:35" ht="21.75" customHeight="1">
      <c r="H39" s="38"/>
      <c r="J39" s="83" t="s">
        <v>103</v>
      </c>
      <c r="K39" s="84"/>
      <c r="L39" s="84"/>
      <c r="M39" s="84"/>
      <c r="N39" s="84"/>
      <c r="O39" s="84"/>
      <c r="P39" s="84"/>
      <c r="Q39" s="84"/>
      <c r="R39" s="84"/>
      <c r="S39" s="58"/>
      <c r="T39" s="58"/>
      <c r="U39" s="58"/>
      <c r="V39" s="81"/>
      <c r="W39" s="81"/>
      <c r="X39" s="81"/>
      <c r="Y39" s="81"/>
      <c r="Z39" s="81"/>
      <c r="AA39" s="81"/>
      <c r="AB39" s="3"/>
      <c r="AC39" s="3"/>
      <c r="AD39" s="3"/>
      <c r="AE39" s="3"/>
      <c r="AF39" s="3"/>
      <c r="AG39" s="3"/>
      <c r="AH39" s="3"/>
      <c r="AI39" s="3"/>
    </row>
    <row r="40" spans="10:22" ht="21.75" customHeight="1">
      <c r="J40" s="83" t="s">
        <v>126</v>
      </c>
      <c r="K40" s="85"/>
      <c r="L40" s="85"/>
      <c r="M40" s="85"/>
      <c r="N40" s="85"/>
      <c r="O40" s="85"/>
      <c r="P40" s="85"/>
      <c r="Q40" s="86"/>
      <c r="R40" s="86"/>
      <c r="S40" s="82"/>
      <c r="T40" s="82"/>
      <c r="U40" s="82"/>
      <c r="V40" s="82"/>
    </row>
  </sheetData>
  <sheetProtection password="CC4D" sheet="1" objects="1" scenarios="1"/>
  <mergeCells count="92">
    <mergeCell ref="S21:AC21"/>
    <mergeCell ref="J20:L20"/>
    <mergeCell ref="J17:L17"/>
    <mergeCell ref="S12:V12"/>
    <mergeCell ref="N12:O12"/>
    <mergeCell ref="J9:U9"/>
    <mergeCell ref="J19:L19"/>
    <mergeCell ref="C19:H19"/>
    <mergeCell ref="N19:S19"/>
    <mergeCell ref="D35:G35"/>
    <mergeCell ref="G3:N3"/>
    <mergeCell ref="C12:F12"/>
    <mergeCell ref="P12:Q12"/>
    <mergeCell ref="N18:AL18"/>
    <mergeCell ref="N20:AM20"/>
    <mergeCell ref="N23:AM23"/>
    <mergeCell ref="C5:F5"/>
    <mergeCell ref="C6:F6"/>
    <mergeCell ref="W12:AC12"/>
    <mergeCell ref="V6:AC6"/>
    <mergeCell ref="C24:F24"/>
    <mergeCell ref="C26:L26"/>
    <mergeCell ref="J23:L23"/>
    <mergeCell ref="J24:K24"/>
    <mergeCell ref="N24:O24"/>
    <mergeCell ref="N25:AM25"/>
    <mergeCell ref="J21:K21"/>
    <mergeCell ref="N21:P21"/>
    <mergeCell ref="AF17:AI17"/>
    <mergeCell ref="G36:AM36"/>
    <mergeCell ref="D8:G8"/>
    <mergeCell ref="D9:I9"/>
    <mergeCell ref="G30:AM30"/>
    <mergeCell ref="G32:AM32"/>
    <mergeCell ref="G34:AM34"/>
    <mergeCell ref="AK8:AM8"/>
    <mergeCell ref="D31:I31"/>
    <mergeCell ref="D33:G33"/>
    <mergeCell ref="AE21:AF21"/>
    <mergeCell ref="G28:AM28"/>
    <mergeCell ref="AM12:AN12"/>
    <mergeCell ref="AA11:AG11"/>
    <mergeCell ref="AA8:AG8"/>
    <mergeCell ref="AF12:AI12"/>
    <mergeCell ref="AA9:AN9"/>
    <mergeCell ref="AA10:AN10"/>
    <mergeCell ref="U19:X19"/>
    <mergeCell ref="N17:O17"/>
    <mergeCell ref="N15:O15"/>
    <mergeCell ref="AK12:AL12"/>
    <mergeCell ref="N14:O14"/>
    <mergeCell ref="Q14:AG14"/>
    <mergeCell ref="I12:L12"/>
    <mergeCell ref="C14:H14"/>
    <mergeCell ref="C15:H15"/>
    <mergeCell ref="J14:K14"/>
    <mergeCell ref="AI21:AJ21"/>
    <mergeCell ref="C16:N16"/>
    <mergeCell ref="J15:K15"/>
    <mergeCell ref="AB17:AC17"/>
    <mergeCell ref="R17:T17"/>
    <mergeCell ref="W17:Y17"/>
    <mergeCell ref="C21:H21"/>
    <mergeCell ref="W11:Z11"/>
    <mergeCell ref="R10:S10"/>
    <mergeCell ref="R11:S11"/>
    <mergeCell ref="D29:G29"/>
    <mergeCell ref="X24:AA24"/>
    <mergeCell ref="R24:U24"/>
    <mergeCell ref="D27:H27"/>
    <mergeCell ref="N13:Y13"/>
    <mergeCell ref="I13:L13"/>
    <mergeCell ref="G11:I11"/>
    <mergeCell ref="D11:F11"/>
    <mergeCell ref="J11:K11"/>
    <mergeCell ref="L11:N11"/>
    <mergeCell ref="O11:Q11"/>
    <mergeCell ref="G5:H5"/>
    <mergeCell ref="J5:K5"/>
    <mergeCell ref="M5:N5"/>
    <mergeCell ref="H7:P7"/>
    <mergeCell ref="D7:G7"/>
    <mergeCell ref="AA7:AI7"/>
    <mergeCell ref="U7:V7"/>
    <mergeCell ref="P10:Q10"/>
    <mergeCell ref="H8:O8"/>
    <mergeCell ref="E10:N10"/>
    <mergeCell ref="W9:Z9"/>
    <mergeCell ref="W7:Z7"/>
    <mergeCell ref="Q7:T7"/>
    <mergeCell ref="W8:Z8"/>
    <mergeCell ref="AH8:AJ8"/>
  </mergeCells>
  <printOptions/>
  <pageMargins left="0.75" right="0.75" top="1" bottom="1" header="0.512" footer="0.512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MYスタッフ</cp:lastModifiedBy>
  <cp:lastPrinted>2011-03-08T06:27:17Z</cp:lastPrinted>
  <dcterms:created xsi:type="dcterms:W3CDTF">2011-02-19T10:25:18Z</dcterms:created>
  <dcterms:modified xsi:type="dcterms:W3CDTF">2011-03-09T07:40:02Z</dcterms:modified>
  <cp:category/>
  <cp:version/>
  <cp:contentType/>
  <cp:contentStatus/>
</cp:coreProperties>
</file>